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eu Drive\DOCUMENTOS-NOTEBOOK\MEUS PROJETOS\LEADERSCHOOL\#Cursos\Metricas + IA - 2705\exercicios\novo\"/>
    </mc:Choice>
  </mc:AlternateContent>
  <xr:revisionPtr revIDLastSave="0" documentId="13_ncr:1_{DECA074A-C4E2-46A9-9C19-167A13C91FB4}" xr6:coauthVersionLast="47" xr6:coauthVersionMax="47" xr10:uidLastSave="{00000000-0000-0000-0000-000000000000}"/>
  <bookViews>
    <workbookView xWindow="28680" yWindow="-120" windowWidth="24240" windowHeight="13020" tabRatio="800" xr2:uid="{00000000-000D-0000-FFFF-FFFF00000000}"/>
  </bookViews>
  <sheets>
    <sheet name="Instrucoes Gerais" sheetId="2" r:id="rId1"/>
    <sheet name="Mapa das Metricas" sheetId="3" r:id="rId2"/>
    <sheet name="Ex1 - Dado Indicador Metrica KP" sheetId="5" r:id="rId3"/>
    <sheet name="Ex2 - Qualidade dos Dados" sheetId="6" r:id="rId4"/>
    <sheet name="Ex3 - Throughput e Capacidade" sheetId="7" r:id="rId5"/>
    <sheet name="Ex4 - Lead Time e Percentis" sheetId="8" r:id="rId6"/>
    <sheet name="Ex5 - Cycle Time x Lead Time" sheetId="9" r:id="rId7"/>
    <sheet name="Ex6 - Flow Efficiency" sheetId="10" r:id="rId8"/>
    <sheet name="Ex7 - WIP e Aging WIP" sheetId="11" r:id="rId9"/>
    <sheet name="Ex08 - Velocity e Carga Falha" sheetId="15" r:id="rId10"/>
    <sheet name="Ex09 - Dashboard Integrado" sheetId="16" r:id="rId11"/>
    <sheet name="Ex10 - Decisao Executiva" sheetId="17" r:id="rId12"/>
    <sheet name="Ex11 - Storytelling dos Dados" sheetId="18" r:id="rId13"/>
    <sheet name="Glossario" sheetId="4" r:id="rId14"/>
  </sheets>
  <definedNames>
    <definedName name="Selecione_aqui_sua_resposta...">'Ex1 - Dado Indicador Metrica KP'!$C$7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5" l="1"/>
  <c r="F37" i="8"/>
  <c r="G37" i="8" s="1"/>
  <c r="G8" i="10"/>
  <c r="G9" i="10"/>
  <c r="G10" i="10"/>
  <c r="G11" i="10"/>
  <c r="G12" i="10"/>
  <c r="G13" i="10"/>
  <c r="G14" i="10"/>
  <c r="G15" i="10"/>
  <c r="G16" i="10"/>
  <c r="G17" i="10"/>
  <c r="G18" i="10"/>
  <c r="G7" i="10"/>
  <c r="D19" i="10" l="1"/>
  <c r="C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C45" i="8"/>
  <c r="C44" i="8"/>
  <c r="C43" i="8"/>
  <c r="C42" i="8"/>
  <c r="C41" i="8"/>
  <c r="C40" i="8"/>
  <c r="K11" i="7"/>
  <c r="K10" i="7"/>
  <c r="K9" i="7"/>
  <c r="K8" i="7"/>
  <c r="K7" i="7"/>
  <c r="K12" i="7" s="1"/>
  <c r="F19" i="10" l="1"/>
  <c r="E19" i="10"/>
</calcChain>
</file>

<file path=xl/sharedStrings.xml><?xml version="1.0" encoding="utf-8"?>
<sst xmlns="http://schemas.openxmlformats.org/spreadsheetml/2006/main" count="907" uniqueCount="544">
  <si>
    <t>Tipo</t>
  </si>
  <si>
    <t>METRICAS AGEIS NA PRATICA — LABORATORIO DE EXERCICIOS</t>
  </si>
  <si>
    <t>Instrucoes e Guia de Uso</t>
  </si>
  <si>
    <t>SOBRE ESTA PLANILHA</t>
  </si>
  <si>
    <t>Esta planilha e um laboratorio pratico de metricas ageis. O foco nao e decorar formulas — e aprender a observar dados, formular hipoteses, interpretar o sistema e tomar decisoes com base em evidencias.</t>
  </si>
  <si>
    <t>PRINCIPIOS FUNDAMENTAIS</t>
  </si>
  <si>
    <t>1. Metricas nao devem ser usadas para controlar ou avaliar pessoas. Elas revelam o comportamento do sistema.</t>
  </si>
  <si>
    <t>2. Nenhuma metrica conta a historia sozinha. Analise exige cruzar dados, contexto, hipoteses e decisao.</t>
  </si>
  <si>
    <t>3. Dado sem contexto pode gerar conclusao errada. Sempre pergunte: o que aconteceu nesse periodo?</t>
  </si>
  <si>
    <t>4. Media pode esconder variabilidade. Use percentis para compromissos de prazo com stakeholders.</t>
  </si>
  <si>
    <t>5. Lead Time e o tempo percebido pelo cliente. Cycle Time e o tempo de execucao interna.</t>
  </si>
  <si>
    <t>6. Dashboard sem analise e apenas visualizacao. Analise gera hipoteses e decisoes.</t>
  </si>
  <si>
    <t>COMO USAR</t>
  </si>
  <si>
    <t>Preencha os campos destacados em AMARELO com suas respostas.</t>
  </si>
  <si>
    <t>O Gabarito esta em arquivo separado — consulte apenas apos tentar responder.</t>
  </si>
  <si>
    <t>O Painel de Resumo (ultima aba) e para consolidar aprendizados ao final.</t>
  </si>
  <si>
    <t>MAPA DAS METRICAS — REFERENCIA RAPIDA</t>
  </si>
  <si>
    <t>Metrica</t>
  </si>
  <si>
    <t>O que responde</t>
  </si>
  <si>
    <t>Quando usar</t>
  </si>
  <si>
    <t>O que pode indicar</t>
  </si>
  <si>
    <t>Risco de interpretacao</t>
  </si>
  <si>
    <t>Decisao possivel</t>
  </si>
  <si>
    <t>Throughput</t>
  </si>
  <si>
    <t>Estamos entregando quanto de fato?</t>
  </si>
  <si>
    <t>Duvida sobre capacidade real, previsao de backlog.</t>
  </si>
  <si>
    <t>Capacidade de entrega, sazonalidade, variacao.</t>
  </si>
  <si>
    <t>Interpretar quantidade como valor entregue.</t>
  </si>
  <si>
    <t>Usar historico para previsoes realistas.</t>
  </si>
  <si>
    <t>Lead Time</t>
  </si>
  <si>
    <t>Quanto tempo o cliente espera?</t>
  </si>
  <si>
    <t>Reclamacao de demora, baixa previsibilidade.</t>
  </si>
  <si>
    <t>Filas, bloqueios, dependencias, WIP alto.</t>
  </si>
  <si>
    <t>Olhar so media e ignorar variabilidade.</t>
  </si>
  <si>
    <t>Usar P85 e investigar onde o tempo e consumido.</t>
  </si>
  <si>
    <t>Cycle Time</t>
  </si>
  <si>
    <t>Quanto tempo apos inicio ativo?</t>
  </si>
  <si>
    <t>Entender execucao interna e eficiencia.</t>
  </si>
  <si>
    <t>Problemas de teste, aprovacao, handoffs.</t>
  </si>
  <si>
    <t>Confundir com Lead Time.</t>
  </si>
  <si>
    <t>Reduzir interrupcoes, dependencias e retrabalho.</t>
  </si>
  <si>
    <t>Flow Efficiency</t>
  </si>
  <si>
    <t>Quanto do tempo foi trabalho ativo?</t>
  </si>
  <si>
    <t>Time parece ocupado, mas cliente espera demais.</t>
  </si>
  <si>
    <t>Desperdicio oculto, filas, aprovacoes lentas.</t>
  </si>
  <si>
    <t>Achar que o problema e a velocidade das pessoas.</t>
  </si>
  <si>
    <t>Reduzir filas e eliminar handoffs desnecessarios.</t>
  </si>
  <si>
    <t>WIP</t>
  </si>
  <si>
    <t>Quanto trabalho esta em andamento?</t>
  </si>
  <si>
    <t>Sobrecarga, troca de contexto, lentidao.</t>
  </si>
  <si>
    <t>Excesso de inicio e pouca conclusao.</t>
  </si>
  <si>
    <t>Tratar WIP alto como produtividade.</t>
  </si>
  <si>
    <t>Limitar novos inicios e focar em terminar.</t>
  </si>
  <si>
    <t>Aging WIP</t>
  </si>
  <si>
    <t>Quais itens estao envelhecendo?</t>
  </si>
  <si>
    <t>Daily, revisao operacional, gestao de fluxo.</t>
  </si>
  <si>
    <t>Itens esquecidos, bloqueados ou acima do SLE.</t>
  </si>
  <si>
    <t>Ignorar itens antigos porque ainda nao concluiram.</t>
  </si>
  <si>
    <t>Priorizar desbloqueio dos itens mais antigos.</t>
  </si>
  <si>
    <t>Percentis P50/P75/P85/P95</t>
  </si>
  <si>
    <t>Com qual confianca podemos assumir prazo?</t>
  </si>
  <si>
    <t>Previsibilidade e SLE com stakeholders.</t>
  </si>
  <si>
    <t>Risco, variabilidade, confiabilidade do fluxo.</t>
  </si>
  <si>
    <t>Usar media para compromisso externo.</t>
  </si>
  <si>
    <t>Usar P85 para compromissos mais confiaveis.</t>
  </si>
  <si>
    <t>SLE</t>
  </si>
  <si>
    <t>Qual expectativa de prazo comunicar?</t>
  </si>
  <si>
    <t>Alinhar expectativas com stakeholders.</t>
  </si>
  <si>
    <t>Capacidade historica e risco de prazo.</t>
  </si>
  <si>
    <t>Tratar SLE como promessa absoluta.</t>
  </si>
  <si>
    <t>Comunicar com confianca estatistica e premissas.</t>
  </si>
  <si>
    <t>CFD</t>
  </si>
  <si>
    <t>Onde o trabalho esta acumulando?</t>
  </si>
  <si>
    <t>Identificar gargalos, filas e deslocamentos.</t>
  </si>
  <si>
    <t>Acumulo em etapas especificas.</t>
  </si>
  <si>
    <t>Olhar apenas a linha final de entrega.</t>
  </si>
  <si>
    <t>Atacar gargalo atual e revisar politicas.</t>
  </si>
  <si>
    <t>Velocity</t>
  </si>
  <si>
    <t>Qual volume de pontos por Sprint?</t>
  </si>
  <si>
    <t>Planejamento interno do time Scrum.</t>
  </si>
  <si>
    <t>Estabilidade ou instabilidade da capacidade.</t>
  </si>
  <si>
    <t>Comparar times ou usar como meta.</t>
  </si>
  <si>
    <t>Usar com contexto; nao comparar entre times.</t>
  </si>
  <si>
    <t>Carga de Falha</t>
  </si>
  <si>
    <t>Quanto da capacidade vai para defeitos?</t>
  </si>
  <si>
    <t>Entrega estavel mas qualidade degradando.</t>
  </si>
  <si>
    <t>Divida tecnica e perda futura de capacidade.</t>
  </si>
  <si>
    <t>Comemorar Velocity estavel ignorando qualidade.</t>
  </si>
  <si>
    <t>Revisar DoD, testes e causas de defeitos.</t>
  </si>
  <si>
    <t>GLOSSARIO — DEFINICOES, EXEMPLOS E ERROS COMUNS</t>
  </si>
  <si>
    <t>Termo</t>
  </si>
  <si>
    <t>Definicao objetiva</t>
  </si>
  <si>
    <t>Exemplo pratico</t>
  </si>
  <si>
    <t>Erro comum</t>
  </si>
  <si>
    <t>Dado</t>
  </si>
  <si>
    <t>Fato bruto sem interpretacao.</t>
  </si>
  <si>
    <t>14 itens concluidos em maio.</t>
  </si>
  <si>
    <t>Tratar dado isolado como indicador de desempenho.</t>
  </si>
  <si>
    <t>Indicador</t>
  </si>
  <si>
    <t>Dado comparado com referencia temporal.</t>
  </si>
  <si>
    <t>14 em maio vs 18 em abril — queda de 22%.</t>
  </si>
  <si>
    <t>Usar sem investigar o contexto da variacao.</t>
  </si>
  <si>
    <t>Indicador padronizado com criterio e proposito.</t>
  </si>
  <si>
    <t>Throughput medio de 16 itens/mes.</t>
  </si>
  <si>
    <t>Calcular sem definir o que conta como concluido.</t>
  </si>
  <si>
    <t>KPI</t>
  </si>
  <si>
    <t>Metrica ligada a objetivo estrategico.</t>
  </si>
  <si>
    <t>Taxa de entrega no prazo acima de 85%.</t>
  </si>
  <si>
    <t>Chamar todo indicador de KPI.</t>
  </si>
  <si>
    <t>Itens concluidos por periodo.</t>
  </si>
  <si>
    <t>Time concluiu 12 itens na semana passada.</t>
  </si>
  <si>
    <t>Confundir quantidade com valor entregue.</t>
  </si>
  <si>
    <t>Tempo total do pedido ate a entrega.</t>
  </si>
  <si>
    <t>Item criado dia 1, entregue dia 18: LT = 17 dias.</t>
  </si>
  <si>
    <t>Confundir com Cycle Time ou olhar so a media.</t>
  </si>
  <si>
    <t>Tempo desde inicio ativo ate conclusao.</t>
  </si>
  <si>
    <t>Trabalho iniciado dia 5, concluido dia 18: CT = 13d.</t>
  </si>
  <si>
    <t>Usar como sinonimo de Lead Time.</t>
  </si>
  <si>
    <t>Percentual do Lead Time em trabalho ativo.</t>
  </si>
  <si>
    <t>CT 4d / LT 20d = 20% de Flow Efficiency.</t>
  </si>
  <si>
    <t>Achar que eficiencia baixa e culpa do time.</t>
  </si>
  <si>
    <t>Itens em andamento simultaneamente.</t>
  </si>
  <si>
    <t>Time tem 14 itens com limite de 6.</t>
  </si>
  <si>
    <t>Tempo acumulado de cada item em andamento.</t>
  </si>
  <si>
    <t>Item ha 18 dias; P85 = 12 dias — esta no limite.</t>
  </si>
  <si>
    <t>Ignorar itens antigos porque nao concluiram.</t>
  </si>
  <si>
    <t>P50</t>
  </si>
  <si>
    <t>Mediana: metade dos itens abaixo desse prazo.</t>
  </si>
  <si>
    <t>P50 = 8 dias: metade terminou em 8 dias ou menos.</t>
  </si>
  <si>
    <t>Usar como promessa sem considerar variabilidade.</t>
  </si>
  <si>
    <t>P85</t>
  </si>
  <si>
    <t>85% dos itens concluidos ate esse prazo.</t>
  </si>
  <si>
    <t>P85 = 15 dias: padrao recomendado para SLE.</t>
  </si>
  <si>
    <t>Tratar como garantia absoluta.</t>
  </si>
  <si>
    <t>Expectativa probabilistica de prazo.</t>
  </si>
  <si>
    <t>SLE: 85% dos itens em ate 15 dias (historico).</t>
  </si>
  <si>
    <t>Tratar SLE como promessa contratual.</t>
  </si>
  <si>
    <t>Grafico acumulativo por etapa ao longo do tempo.</t>
  </si>
  <si>
    <t>Banda de QA crescendo em S5-S8 indica gargalo.</t>
  </si>
  <si>
    <t>Olhar apenas a linha de Concluido.</t>
  </si>
  <si>
    <t>Story Points concluidos por Sprint.</t>
  </si>
  <si>
    <t>Time entregou 28 pontos na Sprint 3.</t>
  </si>
  <si>
    <t>Usar para comparar times ou como meta.</t>
  </si>
  <si>
    <t>Outlier</t>
  </si>
  <si>
    <t>Valor extremo que se afasta dos demais.</t>
  </si>
  <si>
    <t>Lead Time de 94 dias com P85 de 15 dias.</t>
  </si>
  <si>
    <t>Remover automaticamente sem investigar.</t>
  </si>
  <si>
    <t>Gargalo</t>
  </si>
  <si>
    <t>Etapa com menor capacidade que limita o sistema.</t>
  </si>
  <si>
    <t>QA com 14 itens acumulados.</t>
  </si>
  <si>
    <t>Atacar a etapa errada por nao observar CFD.</t>
  </si>
  <si>
    <t>Capacidade consumida por bugs e retrabalho.</t>
  </si>
  <si>
    <t>28% da capacidade gasta em correcao de bugs.</t>
  </si>
  <si>
    <t>Ignorar porque a Velocity parece estavel.</t>
  </si>
  <si>
    <t>Previsibilidade</t>
  </si>
  <si>
    <t>Capacidade de antecipar resultados com historico.</t>
  </si>
  <si>
    <t>P85=12d: 85% das previsoes historicamente cumpridas.</t>
  </si>
  <si>
    <t>Confundir previsibilidade com certeza.</t>
  </si>
  <si>
    <t>Storytelling dos dados</t>
  </si>
  <si>
    <t>Traducao de metricas em narrativa executiva.</t>
  </si>
  <si>
    <t>P85 subiu de 12 para 21d = previsibilidade caiu 75%.</t>
  </si>
  <si>
    <t>Apresentar numeros sem traduzir o impacto.</t>
  </si>
  <si>
    <t>EXERCICIO 1 — DADO, INDICADOR, METRICA E KPI</t>
  </si>
  <si>
    <t>Objetivo: Classificar cada exemplo e justificar.</t>
  </si>
  <si>
    <t>Para cada exemplo, preencha: (a) classificacao (Dado/Indicador/Metrica/KPI), (b) justificativa, (c) uso operacional ou estrategico, (d) qual pergunta responde.</t>
  </si>
  <si>
    <t>Exemplo</t>
  </si>
  <si>
    <t>Classificacao</t>
  </si>
  <si>
    <t>Justificativa</t>
  </si>
  <si>
    <t>Operacional ou Estrategico?</t>
  </si>
  <si>
    <t>1. 14 itens concluidos em maio.</t>
  </si>
  <si>
    <t>Preencha aqui sua resposta...</t>
  </si>
  <si>
    <t>2. 14 itens em maio vs 18 em abril — queda de 22%.</t>
  </si>
  <si>
    <t>3. Throughput medio de 16 itens/mes nos ultimos 3 meses.</t>
  </si>
  <si>
    <t>4. Lead Time P85 menor que 12 dias como meta trimestral.</t>
  </si>
  <si>
    <t>5. WIP atual igual a 22 itens.</t>
  </si>
  <si>
    <t>6. Velocity media de 30 pontos nos ultimos 5 Sprints.</t>
  </si>
  <si>
    <t>7. 87% das entregas dentro do SLE acordado.</t>
  </si>
  <si>
    <t>8. 6 itens bloqueados hoje no board.</t>
  </si>
  <si>
    <t>9. Taxa de entrega no prazo acima de 85% — meta do produto.</t>
  </si>
  <si>
    <t>10. 3 bugs criticos em producao nesta semana.</t>
  </si>
  <si>
    <t>11. Carga de falha cresceu de 8% para 22% em 2 meses.</t>
  </si>
  <si>
    <t>12. P95 de Lead Time igual a 31 dias nos ultimos 30 itens.</t>
  </si>
  <si>
    <t>Gabarito: consulte o arquivo Gabarito_Instrutor.xlsx</t>
  </si>
  <si>
    <t>EXERCICIO 2 — QUALIDADE DOS DADOS: IDENTIFIQUE OS PROBLEMAS</t>
  </si>
  <si>
    <t>Tipos de Item utilizados nesta planilha</t>
  </si>
  <si>
    <t>Historia</t>
  </si>
  <si>
    <t>Necessidade do usuario ou entrega de valor para o negocio.</t>
  </si>
  <si>
    <t>Exemplo: Como aluno, quero acessar meus cursos para continuar meus estudos.</t>
  </si>
  <si>
    <t>Tarefa</t>
  </si>
  <si>
    <t>Trabalho tecnico, operacional ou interno necessario para entregar, configurar ou manter algo.</t>
  </si>
  <si>
    <t>Exemplo: Configurar regras de acesso no Firebase.</t>
  </si>
  <si>
    <t>Bug</t>
  </si>
  <si>
    <t>Diferenca: Historia = o que o usuario precisa ou o valor que sera entregue. Tarefa = o trabalho necessario para construir, configurar, organizar ou manter algo. O Bug nao entrega valor novo — corrige algo que deveria funcionar.</t>
  </si>
  <si>
    <t>Base de dados com problemas — identifique e recomende acao</t>
  </si>
  <si>
    <t>ID</t>
  </si>
  <si>
    <t>Data Entrada</t>
  </si>
  <si>
    <t>Data Inicio</t>
  </si>
  <si>
    <t>Data Conclusao</t>
  </si>
  <si>
    <t>Status</t>
  </si>
  <si>
    <t>Bloqueado?</t>
  </si>
  <si>
    <t>Problema identificado</t>
  </si>
  <si>
    <t>Acao recomendada</t>
  </si>
  <si>
    <t>IT001</t>
  </si>
  <si>
    <t>2024-01-02</t>
  </si>
  <si>
    <t>2024-01-05</t>
  </si>
  <si>
    <t>2024-01-12</t>
  </si>
  <si>
    <t>Concluido</t>
  </si>
  <si>
    <t>Nao</t>
  </si>
  <si>
    <t>IT002</t>
  </si>
  <si>
    <t>2024-01-03</t>
  </si>
  <si>
    <t>2024-01-10</t>
  </si>
  <si>
    <t>IT003</t>
  </si>
  <si>
    <t>2024-01-04</t>
  </si>
  <si>
    <t>2024-01-08</t>
  </si>
  <si>
    <t>Em andamento</t>
  </si>
  <si>
    <t>IT004</t>
  </si>
  <si>
    <t>2024-01-20</t>
  </si>
  <si>
    <t>2024-01-15</t>
  </si>
  <si>
    <t>IT005</t>
  </si>
  <si>
    <t>2023-09-01</t>
  </si>
  <si>
    <t>2023-09-03</t>
  </si>
  <si>
    <t>2024-01-18</t>
  </si>
  <si>
    <t>IT006</t>
  </si>
  <si>
    <t>2024-01-06</t>
  </si>
  <si>
    <t>IT007</t>
  </si>
  <si>
    <t>2024-01-07</t>
  </si>
  <si>
    <t>IT008</t>
  </si>
  <si>
    <t>2024-01-09</t>
  </si>
  <si>
    <t>Sim</t>
  </si>
  <si>
    <t>IT009</t>
  </si>
  <si>
    <t>2024-01-11</t>
  </si>
  <si>
    <t>IT010</t>
  </si>
  <si>
    <t>IT011</t>
  </si>
  <si>
    <t>IT012</t>
  </si>
  <si>
    <t>Backlog</t>
  </si>
  <si>
    <t>IT013</t>
  </si>
  <si>
    <t>2024-01-13</t>
  </si>
  <si>
    <t>2024-01-14</t>
  </si>
  <si>
    <t>IT014</t>
  </si>
  <si>
    <t>IT015</t>
  </si>
  <si>
    <t>2024-01-16</t>
  </si>
  <si>
    <t>2024-01-22</t>
  </si>
  <si>
    <t>IT016</t>
  </si>
  <si>
    <t>IT017</t>
  </si>
  <si>
    <t>2024-01-17</t>
  </si>
  <si>
    <t>2024-01-25</t>
  </si>
  <si>
    <t>Aguardando aprovacao</t>
  </si>
  <si>
    <t>IT018</t>
  </si>
  <si>
    <t>2024-01-19</t>
  </si>
  <si>
    <t>2024-01-24</t>
  </si>
  <si>
    <t>IT019</t>
  </si>
  <si>
    <t>IT020</t>
  </si>
  <si>
    <t>3 Perguntas Objetivas</t>
  </si>
  <si>
    <t>1. Quais registros tornam o Lead Time e o Throughput incalculaveis ou distorcidos?</t>
  </si>
  <si>
    <t>2. Um dashboard gerado com esses dados seria confiavel? Justifique.</t>
  </si>
  <si>
    <t>3. Que politica simples e automatica eliminaria a maioria desses problemas?</t>
  </si>
  <si>
    <t>EXERCICIO 3 — THROUGHPUT E CAPACIDADE DE ENTREGA</t>
  </si>
  <si>
    <t>Objetivo: Calcular capacidade real e comunicar risco de prazo.</t>
  </si>
  <si>
    <t>Cenario: A lideranca quer saber se e possivel assumir 45 itens no proximo mes (4 semanas). Use os dados historicos do Time Alpha.</t>
  </si>
  <si>
    <t>Semana</t>
  </si>
  <si>
    <t>Itens Concluidos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</si>
  <si>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</si>
  <si>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</si>
  <si>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</si>
  <si>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</si>
  <si>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</si>
  <si>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</si>
  <si>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</si>
  <si>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</si>
  <si>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</si>
  <si>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</si>
  <si>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Throughput medio semanal</t>
  </si>
  <si>
    <t>Maximo</t>
  </si>
  <si>
    <t>Desvio padrao</t>
  </si>
  <si>
    <t>Coeficiente de variacao</t>
  </si>
  <si>
    <t>Capacidade estimada em 4 semanas</t>
  </si>
  <si>
    <t>1. O sistema parece estavel? O que o CV indica sobre previsibilidade?</t>
  </si>
  <si>
    <t>2. Qual e o risco real de assumir 45 itens em 4 semanas?</t>
  </si>
  <si>
    <t>3. Como voce explicaria isso para a lideranca em uma frase?</t>
  </si>
  <si>
    <t>EXERCICIO 4 — LEAD TIME E PERCENTIS: DEFININDO O SLE</t>
  </si>
  <si>
    <t>Objetivo: Calcular percentis e definir SLE para comunicar ao cliente.</t>
  </si>
  <si>
    <t>Dados: Lead Times dos ultimos 30 itens concluidos (em dias). Itens acima de 20 dias estao destacados — sao os outliers a investigar.</t>
  </si>
  <si>
    <t>Item</t>
  </si>
  <si>
    <t>Lead Time (dias)</t>
  </si>
  <si>
    <t>Item 01</t>
  </si>
  <si>
    <t>Item 02</t>
  </si>
  <si>
    <t>Item 03</t>
  </si>
  <si>
    <t>Item 04</t>
  </si>
  <si>
    <t>Item 05</t>
  </si>
  <si>
    <t>Item 06</t>
  </si>
  <si>
    <t>Item 07</t>
  </si>
  <si>
    <t>Item 08</t>
  </si>
  <si>
    <t>Item 09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</si>
  <si>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</si>
  <si>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</si>
  <si>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</si>
  <si>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</si>
  <si>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</si>
  <si>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</si>
  <si>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</si>
  <si>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</si>
  <si>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</si>
  <si>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</si>
  <si>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</si>
  <si>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Item 21</t>
  </si>
  <si>
    <t>Item 22</t>
  </si>
  <si>
    <t>Item 23</t>
  </si>
  <si>
    <t>Item 24</t>
  </si>
  <si>
    <t>Item 25</t>
  </si>
  <si>
    <t>Item 26</t>
  </si>
  <si>
    <t>Item 27</t>
  </si>
  <si>
    <t>Item 28</t>
  </si>
  <si>
    <t>Item 29</t>
  </si>
  <si>
    <t>Item 30</t>
  </si>
  <si>
    <t>Media</t>
  </si>
  <si>
    <t>P50 (Mediana)</t>
  </si>
  <si>
    <t>P75</t>
  </si>
  <si>
    <t>P85 — base para SLE ★</t>
  </si>
  <si>
    <t>P95</t>
  </si>
  <si>
    <t>1. A media representa bem esse sistema? Por que sim ou nao?</t>
  </si>
  <si>
    <t>2. Qual percentil voce usaria para SLE com o cliente? Justifique.</t>
  </si>
  <si>
    <t>3. Formule o SLE em uma frase: '___% dos itens entregues em ate ___ dias.'</t>
  </si>
  <si>
    <t>EXERCICIO 5 — CYCLE TIME X LEAD TIME: ONDE ESTA O TEMPO?</t>
  </si>
  <si>
    <t>Objetivo: Identificar se o problema e execucao ou fila antes do inicio.</t>
  </si>
  <si>
    <t>Itens em vermelho ficaram mais tempo ESPERANDO do que sendo trabalhados — o problema esta na fila, nao na execucao do time.</t>
  </si>
  <si>
    <t>Tempo Espera</t>
  </si>
  <si>
    <t>IT01</t>
  </si>
  <si>
    <t>IT02</t>
  </si>
  <si>
    <t>IT03</t>
  </si>
  <si>
    <t>IT04</t>
  </si>
  <si>
    <t>2024-01-26</t>
  </si>
  <si>
    <t>IT05</t>
  </si>
  <si>
    <t>IT06</t>
  </si>
  <si>
    <t>2024-01-29</t>
  </si>
  <si>
    <t>IT07</t>
  </si>
  <si>
    <t>IT08</t>
  </si>
  <si>
    <t>2024-01-30</t>
  </si>
  <si>
    <t>2024-02-03</t>
  </si>
  <si>
    <t>IT09</t>
  </si>
  <si>
    <t>IT10</t>
  </si>
  <si>
    <t>2024-02-05</t>
  </si>
  <si>
    <t>2024-02-08</t>
  </si>
  <si>
    <t>IT11</t>
  </si>
  <si>
    <t>2024-01-23</t>
  </si>
  <si>
    <t>2024-01-27</t>
  </si>
  <si>
    <t>IT12</t>
  </si>
  <si>
    <t>IT13</t>
  </si>
  <si>
    <t>2024-01-28</t>
  </si>
  <si>
    <t>2024-02-12</t>
  </si>
  <si>
    <t>2024-02-16</t>
  </si>
  <si>
    <t>IT14</t>
  </si>
  <si>
    <t>2024-01-31</t>
  </si>
  <si>
    <t>2024-02-04</t>
  </si>
  <si>
    <t>IT15</t>
  </si>
  <si>
    <t>2024-02-02</t>
  </si>
  <si>
    <t>2024-02-18</t>
  </si>
  <si>
    <t>2024-02-22</t>
  </si>
  <si>
    <t>1. Quais itens ficaram mais tempo esperando do que sendo trabalhados?</t>
  </si>
  <si>
    <t>2. O problema parece ser execucao lenta ou fila antes do inicio?</t>
  </si>
  <si>
    <t>3. Que politica de entrada poderia reduzir o tempo de espera?</t>
  </si>
  <si>
    <t>Mensagem-chave: Lead Time alto + Cycle Time baixo = problema na fila, nao no time. A solucao nao e trabalhar mais rapido — e iniciar menos coisas.</t>
  </si>
  <si>
    <t>EXERCICIO 6 — FLOW EFFICIENCY: O DESPERDICIO OCULTO</t>
  </si>
  <si>
    <t>Objetivo: Calcular e interpretar o desperdicio oculto no processo.</t>
  </si>
  <si>
    <t>Cenario: A empresa acha que o time esta lento. Os dados mostram que os itens passam a maior parte do tempo parados, nao sendo trabalhados.</t>
  </si>
  <si>
    <t>Lead Time (d)</t>
  </si>
  <si>
    <t>Tempo Ativo (d)</t>
  </si>
  <si>
    <t>Interpretacao</t>
  </si>
  <si>
    <t>Item A</t>
  </si>
  <si>
    <t>Item B</t>
  </si>
  <si>
    <t>Item C</t>
  </si>
  <si>
    <t>Item D</t>
  </si>
  <si>
    <t>Item E</t>
  </si>
  <si>
    <t>Item F</t>
  </si>
  <si>
    <t>Item G</t>
  </si>
  <si>
    <t>Item H</t>
  </si>
  <si>
    <t>Item I</t>
  </si>
  <si>
    <t>Item J</t>
  </si>
  <si>
    <t>Item K</t>
  </si>
  <si>
    <t>Item L</t>
  </si>
  <si>
    <t>MEDIA</t>
  </si>
  <si>
    <t>1. O problema esta na execucao (Cycle Time) ou na espera (fila)?</t>
  </si>
  <si>
    <t>3. Que acao concreta reduziria o tempo de espera?</t>
  </si>
  <si>
    <t>EXERCICIO 7 — WIP E AGING WIP: QUEM PRECISA DE ATENCAO AGORA?</t>
  </si>
  <si>
    <t>Objetivo: Usar Aging WIP para priorizar acoes e aplicar a Lei de Little.</t>
  </si>
  <si>
    <t>Daily do time. SLE (P85) = 12 dias. Hoje: 2024-02-05. Itens em VERMELHO estao acima do SLE e exigem atencao imediata.</t>
  </si>
  <si>
    <t>Etapa</t>
  </si>
  <si>
    <t>Aging (dias)</t>
  </si>
  <si>
    <t>Acima SLE?</t>
  </si>
  <si>
    <t>Prioridade</t>
  </si>
  <si>
    <t>Acao Recomendada</t>
  </si>
  <si>
    <t>Desenvolvimento</t>
  </si>
  <si>
    <t>LIMITE</t>
  </si>
  <si>
    <t>Alta</t>
  </si>
  <si>
    <t>QA/Testes</t>
  </si>
  <si>
    <t>SIM</t>
  </si>
  <si>
    <t>Critica</t>
  </si>
  <si>
    <t>2024-02-01</t>
  </si>
  <si>
    <t>Code Review</t>
  </si>
  <si>
    <t>Refinamento</t>
  </si>
  <si>
    <t>Baixa</t>
  </si>
  <si>
    <t>IT16</t>
  </si>
  <si>
    <t>IT17</t>
  </si>
  <si>
    <t>IT18</t>
  </si>
  <si>
    <t>1. Quantos itens estao acima do SLE? Quais sao os mais criticos?</t>
  </si>
  <si>
    <t>3. Qual seria a ordem de prioridade para tratar os itens criticos?</t>
  </si>
  <si>
    <t>Sprint</t>
  </si>
  <si>
    <t>EXERCICIO 11 — VELOCITY ESTAVEL E CARGA DE FALHA CRESCENTE</t>
  </si>
  <si>
    <t>Objetivo: Identificar o risco oculto quando a Velocity parece saudavel.</t>
  </si>
  <si>
    <t>Cenario: Velocity estavel em ~30 pts/Sprint. A carga de falha cresce continuamente. O time celebra — mas o que os dados revelam?</t>
  </si>
  <si>
    <t>Velocity (pts)</t>
  </si>
  <si>
    <t>Carga Falha (%)</t>
  </si>
  <si>
    <t>S1</t>
  </si>
  <si>
    <t>S2</t>
  </si>
  <si>
    <t>S3</t>
  </si>
  <si>
    <t>S4</t>
  </si>
  <si>
    <t>S5</t>
  </si>
  <si>
    <t>S6</t>
  </si>
  <si>
    <t>S7</t>
  </si>
  <si>
    <t>S8</t>
  </si>
  <si>
    <t>Calculo da capacidade real descontando carga de falha</t>
  </si>
  <si>
    <t>Sprint 1: Velocity 30 pts, Carga 5%</t>
  </si>
  <si>
    <t>28.5 pts de valor real (95%)</t>
  </si>
  <si>
    <t>Sprint 4: Velocity 30 pts, Carga 12%</t>
  </si>
  <si>
    <t>26.4 pts de valor real (88%)</t>
  </si>
  <si>
    <t>Sprint 8: Velocity 30 pts, Carga 31%</t>
  </si>
  <si>
    <t>20.7 pts de valor real (69%)</t>
  </si>
  <si>
    <t>1. A Velocity estavel significa que a entrega e saudavel? Por que nao?</t>
  </si>
  <si>
    <t>2. Que risco para a capacidade futura a carga de falha crescente representa?</t>
  </si>
  <si>
    <t>3. Que acao concreta voce tomaria para reverter essa tendencia?</t>
  </si>
  <si>
    <t>Mensagem-chave: Velocity estavel as custas de qualidade e uma armadilha. No Sprint 8, apenas 69% da Velocity gerou valor real. Sem intervencao, a capacidade util pode colapsar.</t>
  </si>
  <si>
    <t>EXERCICIO 12 — DASHBOARD INTEGRADO: DIAGNOSTIQUE O TIME</t>
  </si>
  <si>
    <t>Objetivo: Leitura cruzada de metricas, causa raiz e tomada de decisao.</t>
  </si>
  <si>
    <t>Leia TODAS as metricas antes de responder. O diagnóstico certo vem da leitura integrada, nao de uma metrica isolada.</t>
  </si>
  <si>
    <t>WIP ATUAL</t>
  </si>
  <si>
    <t>Lead Time P85</t>
  </si>
  <si>
    <t>18 itens</t>
  </si>
  <si>
    <t>21 dias</t>
  </si>
  <si>
    <t>Limite: 6 — 300% ACIMA</t>
  </si>
  <si>
    <t>SLE esperado: 12 dias</t>
  </si>
  <si>
    <t>7 itens/sem</t>
  </si>
  <si>
    <t>20 pts</t>
  </si>
  <si>
    <t>Era 12 — QUEDA 42%</t>
  </si>
  <si>
    <t>Era 32 — caindo</t>
  </si>
  <si>
    <t>Itens Bloqueados</t>
  </si>
  <si>
    <t>18%</t>
  </si>
  <si>
    <t>6 itens</t>
  </si>
  <si>
    <t>Meta minima: 30%</t>
  </si>
  <si>
    <t>Em diversas etapas</t>
  </si>
  <si>
    <t>Aging WIP&gt;SLE</t>
  </si>
  <si>
    <t>28%</t>
  </si>
  <si>
    <t>5 itens</t>
  </si>
  <si>
    <t>Em crescimento</t>
  </si>
  <si>
    <t>Acima de 12 dias</t>
  </si>
  <si>
    <t>Itens em QA</t>
  </si>
  <si>
    <t>Concluidos/Mes</t>
  </si>
  <si>
    <t>14 itens</t>
  </si>
  <si>
    <t>22 itens</t>
  </si>
  <si>
    <t>Possivel gargalo</t>
  </si>
  <si>
    <t>Abaixo da media historica</t>
  </si>
  <si>
    <t>Throughput nas ultimas 6 semanas</t>
  </si>
  <si>
    <t>Sem1</t>
  </si>
  <si>
    <t>Sem2</t>
  </si>
  <si>
    <t>Sem3</t>
  </si>
  <si>
    <t>Sem4</t>
  </si>
  <si>
    <t>Sem5</t>
  </si>
  <si>
    <t>Sem6</t>
  </si>
  <si>
    <t>Perguntas de Analise Integrada</t>
  </si>
  <si>
    <t>1. Qual e o principal sinal de alerta? Qual metrica e a causa raiz?</t>
  </si>
  <si>
    <t>2. O problema e produtividade individual ou sobrecarga do sistema?</t>
  </si>
  <si>
    <t>3. Qual e a primeira acao concreta a tomar e por que ela muda tudo?</t>
  </si>
  <si>
    <t>4. O que voce comunicaria a lideranca? E ao time?</t>
  </si>
  <si>
    <t>5. O que voce NAO deveria fazer neste momento?</t>
  </si>
  <si>
    <t>6. Como as metricas se conectam? Desenhe a cadeia causa-efeito.</t>
  </si>
  <si>
    <t>7. Qual seria a hipotese central do seu diagnostico?</t>
  </si>
  <si>
    <t>8. O que voce monitoraria nos proximos 7 dias apos sua acao?</t>
  </si>
  <si>
    <t>EXERCICIO 13 — DECISAO EXECUTIVA: 8 CENARIOS RAPIDOS</t>
  </si>
  <si>
    <t>Objetivo: Praticar tomada de decisao baseada em dados em situacoes reais.</t>
  </si>
  <si>
    <t>Para cada cenario, escolha a melhor decisao (A/B/C/D) e justifique. Foque no dado apresentado e evite conclusoes precipitadas.</t>
  </si>
  <si>
    <t>Cenario 1: Lead Time P85 subiu de 12 para 25 dias, mas Throughput ficou estavel.</t>
  </si>
  <si>
    <t>A. O time esta trabalhando mais devagar.</t>
  </si>
  <si>
    <t>D. Ignorar porque o Throughput nao caiu.</t>
  </si>
  <si>
    <t>Minha escolha (A/B/C/D):</t>
  </si>
  <si>
    <t>Cenario 2: Throughput caiu 40%, mas 2 membros estavam de ferias e houve incidente critico.</t>
  </si>
  <si>
    <t>A. E queda sistemica — agir de imediato.</t>
  </si>
  <si>
    <t>B. Nao concluir sem contexto; avaliar periodo e eventos antes de agir.</t>
  </si>
  <si>
    <t>C. Cobrar o time pela queda.</t>
  </si>
  <si>
    <t>D. Ignorar e aguardar normalizar.</t>
  </si>
  <si>
    <t>Cenario 3: Velocity subiu, mas bugs em producao triplicaram.</t>
  </si>
  <si>
    <t>C. Aumentar a meta de Velocity.</t>
  </si>
  <si>
    <t>D. Desativar monitoramento de bugs.</t>
  </si>
  <si>
    <t>Cenario 4: WIP esta 3x acima do limite e o time quer puxar novos itens.</t>
  </si>
  <si>
    <t>A. Aceitar novos itens para manter todos ocupados.</t>
  </si>
  <si>
    <t>B. Nao iniciar novos itens; terminar e desbloquear os abertos.</t>
  </si>
  <si>
    <t>C. Aumentar o WIP Limit.</t>
  </si>
  <si>
    <t>D. Fechar itens parcialmente prontos.</t>
  </si>
  <si>
    <t>Cenario 5: CFD mostra acumulo crescente em QA/Testes.</t>
  </si>
  <si>
    <t>A. Contratar mais pessoas de QA imediatamente.</t>
  </si>
  <si>
    <t>Cenario 6: P50 do Lead Time e 6 dias e P95 e 40 dias.</t>
  </si>
  <si>
    <t>A. O processo e muito previsivel — P50 excelente.</t>
  </si>
  <si>
    <t>B. Alta variabilidade; investigar causas dos extremos antes de assumir SLE.</t>
  </si>
  <si>
    <t>C. Usar P50 como promessa para o cliente.</t>
  </si>
  <si>
    <t>D. Desconsiderar P95 como outlier.</t>
  </si>
  <si>
    <t>Cenario 7: Flow Efficiency e 15%.</t>
  </si>
  <si>
    <t>C. Cobrar o time para trabalhar mais horas.</t>
  </si>
  <si>
    <t>D. A metrica nao e relevante.</t>
  </si>
  <si>
    <t>Cenario 8: Lideranca quer comparar Velocity entre dois times.</t>
  </si>
  <si>
    <t>A. Comparar normalmente — Velocity e objetiva.</t>
  </si>
  <si>
    <t>D. Escolher o time com mais pontos como benchmark.</t>
  </si>
  <si>
    <t>EXERCICIO 14 — STORYTELLING: TRADUZA PARA A LIDERANCA</t>
  </si>
  <si>
    <t>Objetivo: Transformar analise tecnica em narrativa executiva com impacto e acao.</t>
  </si>
  <si>
    <t>Para cada cenario, escreva sua narrativa executiva nos campos amarelos. Pense: qual e o dado, o que significa, qual e o risco e o que recomendar.</t>
  </si>
  <si>
    <t>Cenario 1 — Throughput Estavel + Flow Efficiency Baixa + Lead Time Alto</t>
  </si>
  <si>
    <t>Dados: Throughput = 11 itens/Sprint (estavel). Lead Time P85 = 22 dias. Flow Efficiency = 18%. Tempo parado medio = 18 dias.</t>
  </si>
  <si>
    <t>O dado mostra que...</t>
  </si>
  <si>
    <t>Isso provavelmente significa...</t>
  </si>
  <si>
    <t>O risco para o negocio e...</t>
  </si>
  <si>
    <t>A decisao recomendada e...</t>
  </si>
  <si>
    <t>A mensagem para a lideranca seria...</t>
  </si>
  <si>
    <t>Cenario 2 — Velocity Estavel + Carga de Falha Crescente</t>
  </si>
  <si>
    <t>Dados: Velocity = 30 pts/Sprint (estavel). Carga de falha cresceu de 5% para 31% em 8 Sprints.</t>
  </si>
  <si>
    <t>Cenario 3 — CFD com Gargalo Migrante</t>
  </si>
  <si>
    <t>Dados: CFD mostra acumulo em Refinamento (D1-D4), depois Desenvolvimento (D5-D7), depois QA/Testes (D8-D12).</t>
  </si>
  <si>
    <t>2. O que significa Flow Efficiency media de 23%?</t>
  </si>
  <si>
    <t>Mensagem-chave: 77% do tempo em espera nao e culpa do time — e culpa do processo. A solucao e reduzir filas, handoffs e aprovacoes desnecessarias.</t>
  </si>
  <si>
    <t>Preencha aqui sua resposta ...</t>
  </si>
  <si>
    <t>Motivo do Bloqueio</t>
  </si>
  <si>
    <t>Indicadores</t>
  </si>
  <si>
    <t>Valor Minimo</t>
  </si>
  <si>
    <t>Valor Maximo</t>
  </si>
  <si>
    <t>3 Perguntas</t>
  </si>
  <si>
    <t>Média</t>
  </si>
  <si>
    <t xml:space="preserve">2. O time deve iniciar novos itens hoje? </t>
  </si>
  <si>
    <t>B. Aumentar a equipe imediatamente.</t>
  </si>
  <si>
    <t>C. Investigar filas, WIP, Aging WIP, bloqueios e tempo de espera.</t>
  </si>
  <si>
    <t>A. Investigar qualidade e carga de falha imediatamente.</t>
  </si>
  <si>
    <t>B. E uma grande melhoria — celebrar.</t>
  </si>
  <si>
    <t>B. Ignorar QA e acelerar o desenvolvimento.</t>
  </si>
  <si>
    <t>C. Mudar a metodologia para eliminar o QA.</t>
  </si>
  <si>
    <t>D. Reforcar QA, limitar entrada anterior e revisar criterios de entrada em QA.</t>
  </si>
  <si>
    <t>A. O item fica 85% do tempo parado; investigar filas, esperas e handoffs.</t>
  </si>
  <si>
    <t>B. O time esta trabalhando apenas 15% do tempo.</t>
  </si>
  <si>
    <t>B. Normalizar por numero de membros.</t>
  </si>
  <si>
    <t>C. Nao comparar; contextos, dominios e escalas sao diferentes.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</si>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</sst>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&quot;%&quot;"/>
  </numFmts>
  <fonts count="33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4"/>
      <color rgb="FFFFFFFF"/>
      <name val="Arial"/>
      <family val="2"/>
    </font>
    <font>
      <i/>
      <sz val="10"/>
      <color rgb="FF334155"/>
      <name val="Arial"/>
      <family val="2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1C3D5A"/>
      <name val="Arial"/>
      <family val="2"/>
    </font>
    <font>
      <sz val="11"/>
      <color rgb="FF3D7FAC"/>
      <name val="Arial"/>
      <family val="2"/>
    </font>
    <font>
      <b/>
      <sz val="11"/>
      <color rgb="FFF47B20"/>
      <name val="Arial"/>
      <family val="2"/>
    </font>
    <font>
      <sz val="11"/>
      <color rgb="FF334155"/>
      <name val="Arial"/>
      <family val="2"/>
    </font>
    <font>
      <b/>
      <sz val="16"/>
      <color rgb="FFFFFFFF"/>
      <name val="Arial"/>
      <family val="2"/>
    </font>
    <font>
      <b/>
      <sz val="13"/>
      <color rgb="FFFFFFFF"/>
      <name val="Arial"/>
      <family val="2"/>
    </font>
    <font>
      <sz val="10"/>
      <color rgb="FF334155"/>
      <name val="Arial"/>
      <family val="2"/>
    </font>
    <font>
      <i/>
      <sz val="11"/>
      <color rgb="FF999966"/>
      <name val="Arial"/>
      <family val="2"/>
    </font>
    <font>
      <b/>
      <sz val="11"/>
      <color rgb="FF334155"/>
      <name val="Arial"/>
      <family val="2"/>
    </font>
    <font>
      <b/>
      <sz val="11"/>
      <color rgb="FFC0392B"/>
      <name val="Arial"/>
      <family val="2"/>
    </font>
    <font>
      <b/>
      <sz val="10"/>
      <color rgb="FF1C3D5A"/>
      <name val="Arial"/>
      <family val="2"/>
    </font>
    <font>
      <b/>
      <sz val="11"/>
      <color rgb="FF3D7FAC"/>
      <name val="Arial"/>
      <family val="2"/>
    </font>
    <font>
      <b/>
      <sz val="10"/>
      <color rgb="FFC0392B"/>
      <name val="Arial"/>
      <family val="2"/>
    </font>
    <font>
      <b/>
      <sz val="11"/>
      <color rgb="FF2E8B57"/>
      <name val="Arial"/>
      <family val="2"/>
    </font>
    <font>
      <b/>
      <sz val="11"/>
      <color rgb="FFFFFFFF"/>
      <name val="Arial"/>
      <family val="2"/>
    </font>
    <font>
      <sz val="10"/>
      <color rgb="FFC0392B"/>
      <name val="Arial"/>
      <family val="2"/>
    </font>
    <font>
      <b/>
      <sz val="17"/>
      <color rgb="FFC0392B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i/>
      <sz val="12"/>
      <color rgb="FF334155"/>
      <name val="Arial"/>
      <family val="2"/>
    </font>
    <font>
      <sz val="18"/>
      <color theme="1"/>
      <name val="Calibri"/>
      <family val="2"/>
      <charset val="1"/>
    </font>
    <font>
      <b/>
      <sz val="14"/>
      <name val="Arial"/>
      <family val="2"/>
    </font>
    <font>
      <sz val="8"/>
      <color rgb="FF334155"/>
      <name val="Arial"/>
      <family val="2"/>
    </font>
    <font>
      <b/>
      <sz val="8"/>
      <color rgb="FFC0392B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1C3D5A"/>
        <bgColor rgb="FF334155"/>
      </patternFill>
    </fill>
    <fill>
      <patternFill patternType="solid">
        <fgColor rgb="FFEAF5FB"/>
        <bgColor rgb="FFF8FAFC"/>
      </patternFill>
    </fill>
    <fill>
      <patternFill patternType="solid">
        <fgColor rgb="FFF47B20"/>
        <bgColor rgb="FFF79646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FDE8D8"/>
        <bgColor rgb="FFFDDEDE"/>
      </patternFill>
    </fill>
    <fill>
      <patternFill patternType="solid">
        <fgColor rgb="FFFFF9CC"/>
        <bgColor rgb="FFFDE8D8"/>
      </patternFill>
    </fill>
    <fill>
      <patternFill patternType="solid">
        <fgColor rgb="FFFDDEDE"/>
        <bgColor rgb="FFFDE8D8"/>
      </patternFill>
    </fill>
    <fill>
      <patternFill patternType="solid">
        <fgColor rgb="FFD6EED9"/>
        <bgColor rgb="FFD9D9D9"/>
      </patternFill>
    </fill>
    <fill>
      <patternFill patternType="solid">
        <fgColor theme="8"/>
        <bgColor rgb="FFFDDEDE"/>
      </patternFill>
    </fill>
    <fill>
      <patternFill patternType="solid">
        <fgColor theme="4"/>
        <bgColor rgb="FFFDDEDE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DDEDE"/>
      </patternFill>
    </fill>
    <fill>
      <patternFill patternType="solid">
        <fgColor rgb="FFFFC000"/>
        <bgColor rgb="FFFDE8D8"/>
      </patternFill>
    </fill>
    <fill>
      <patternFill patternType="solid">
        <fgColor rgb="FFFFC000"/>
        <bgColor rgb="FFF8FAFC"/>
      </patternFill>
    </fill>
    <fill>
      <patternFill patternType="solid">
        <fgColor rgb="FFFFC000"/>
        <bgColor rgb="FFD9D9D9"/>
      </patternFill>
    </fill>
    <fill>
      <patternFill patternType="solid">
        <fgColor theme="4"/>
        <bgColor rgb="FFFDE8D8"/>
      </patternFill>
    </fill>
    <fill>
      <patternFill patternType="solid">
        <fgColor theme="0"/>
        <bgColor rgb="FFFDE8D8"/>
      </patternFill>
    </fill>
    <fill>
      <patternFill patternType="solid">
        <fgColor theme="9" tint="0.59999389629810485"/>
        <bgColor rgb="FFFDE8D8"/>
      </patternFill>
    </fill>
    <fill>
      <patternFill patternType="solid">
        <fgColor theme="4"/>
        <bgColor rgb="FFF8FAFC"/>
      </patternFill>
    </fill>
    <fill>
      <patternFill patternType="solid">
        <fgColor theme="6" tint="0.79998168889431442"/>
        <bgColor rgb="FFF8FAFC"/>
      </patternFill>
    </fill>
    <fill>
      <patternFill patternType="solid">
        <fgColor rgb="FFC00000"/>
        <bgColor rgb="FF334155"/>
      </patternFill>
    </fill>
    <fill>
      <patternFill patternType="solid">
        <fgColor theme="0"/>
        <bgColor rgb="FFFDDEDE"/>
      </patternFill>
    </fill>
  </fills>
  <borders count="24">
    <border>
      <left/>
      <right/>
      <top/>
      <bottom/>
      <diagonal/>
    </border>
    <border>
      <left style="medium">
        <color rgb="FF3D7FA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F47B2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F47B20"/>
      </left>
      <right style="thin">
        <color rgb="FFF47B20"/>
      </right>
      <top style="thin">
        <color rgb="FFF47B20"/>
      </top>
      <bottom style="thin">
        <color rgb="FFF47B20"/>
      </bottom>
      <diagonal/>
    </border>
    <border>
      <left style="thin">
        <color rgb="FFF47B20"/>
      </left>
      <right/>
      <top style="thin">
        <color rgb="FFF47B20"/>
      </top>
      <bottom/>
      <diagonal/>
    </border>
    <border>
      <left/>
      <right/>
      <top style="thin">
        <color rgb="FFF47B20"/>
      </top>
      <bottom/>
      <diagonal/>
    </border>
    <border>
      <left/>
      <right style="thin">
        <color rgb="FFF47B20"/>
      </right>
      <top style="thin">
        <color rgb="FFF47B20"/>
      </top>
      <bottom/>
      <diagonal/>
    </border>
    <border>
      <left style="thin">
        <color rgb="FFF47B20"/>
      </left>
      <right/>
      <top/>
      <bottom style="thin">
        <color rgb="FFF47B20"/>
      </bottom>
      <diagonal/>
    </border>
    <border>
      <left/>
      <right/>
      <top/>
      <bottom style="thin">
        <color rgb="FFF47B20"/>
      </bottom>
      <diagonal/>
    </border>
    <border>
      <left/>
      <right style="thin">
        <color rgb="FFF47B20"/>
      </right>
      <top/>
      <bottom style="thin">
        <color rgb="FFF47B20"/>
      </bottom>
      <diagonal/>
    </border>
    <border>
      <left style="thin">
        <color rgb="FFCCCCCC"/>
      </left>
      <right/>
      <top style="thin">
        <color rgb="FFF47B20"/>
      </top>
      <bottom style="thin">
        <color rgb="FFF47B20"/>
      </bottom>
      <diagonal/>
    </border>
    <border>
      <left/>
      <right/>
      <top style="thin">
        <color rgb="FFF47B20"/>
      </top>
      <bottom style="thin">
        <color rgb="FFF47B20"/>
      </bottom>
      <diagonal/>
    </border>
    <border>
      <left/>
      <right style="thin">
        <color rgb="FFCCCCCC"/>
      </right>
      <top style="thin">
        <color rgb="FFF47B20"/>
      </top>
      <bottom style="thin">
        <color rgb="FFF47B2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CCCCCC"/>
      </bottom>
      <diagonal/>
    </border>
    <border>
      <left style="medium">
        <color rgb="FF3D7FAC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102">
    <xf numFmtId="0" fontId="0" fillId="0" borderId="0" xfId="0"/>
    <xf numFmtId="0" fontId="14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12" fillId="5" borderId="2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/>
    </xf>
    <xf numFmtId="0" fontId="13" fillId="8" borderId="4" xfId="0" applyFont="1" applyFill="1" applyBorder="1" applyAlignment="1">
      <alignment horizontal="left" vertical="top" wrapText="1"/>
    </xf>
    <xf numFmtId="0" fontId="12" fillId="5" borderId="2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/>
    </xf>
    <xf numFmtId="9" fontId="15" fillId="9" borderId="2" xfId="0" applyNumberFormat="1" applyFont="1" applyFill="1" applyBorder="1" applyAlignment="1">
      <alignment horizontal="center"/>
    </xf>
    <xf numFmtId="0" fontId="14" fillId="10" borderId="2" xfId="0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11" fillId="4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9" fillId="13" borderId="2" xfId="0" applyFont="1" applyFill="1" applyBorder="1" applyAlignment="1">
      <alignment horizontal="left" vertical="center" wrapText="1"/>
    </xf>
    <xf numFmtId="9" fontId="1" fillId="14" borderId="2" xfId="1" applyFill="1" applyBorder="1" applyAlignment="1">
      <alignment horizontal="center" vertical="center"/>
    </xf>
    <xf numFmtId="2" fontId="17" fillId="3" borderId="2" xfId="0" applyNumberFormat="1" applyFont="1" applyFill="1" applyBorder="1" applyAlignment="1">
      <alignment horizontal="center" vertical="center"/>
    </xf>
    <xf numFmtId="1" fontId="17" fillId="3" borderId="2" xfId="0" applyNumberFormat="1" applyFont="1" applyFill="1" applyBorder="1" applyAlignment="1">
      <alignment horizontal="center" vertical="center"/>
    </xf>
    <xf numFmtId="1" fontId="17" fillId="17" borderId="2" xfId="0" applyNumberFormat="1" applyFont="1" applyFill="1" applyBorder="1" applyAlignment="1">
      <alignment horizontal="center" vertical="center"/>
    </xf>
    <xf numFmtId="1" fontId="19" fillId="18" borderId="2" xfId="0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/>
    </xf>
    <xf numFmtId="9" fontId="15" fillId="16" borderId="2" xfId="0" applyNumberFormat="1" applyFont="1" applyFill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0" fontId="15" fillId="20" borderId="2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left" vertical="top" wrapText="1"/>
    </xf>
    <xf numFmtId="0" fontId="5" fillId="24" borderId="2" xfId="0" applyFont="1" applyFill="1" applyBorder="1" applyAlignment="1">
      <alignment horizontal="center" vertical="center"/>
    </xf>
    <xf numFmtId="0" fontId="24" fillId="2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/>
    </xf>
    <xf numFmtId="0" fontId="31" fillId="6" borderId="2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/>
    </xf>
    <xf numFmtId="0" fontId="32" fillId="9" borderId="2" xfId="0" applyFont="1" applyFill="1" applyBorder="1" applyAlignment="1">
      <alignment horizontal="center"/>
    </xf>
    <xf numFmtId="0" fontId="25" fillId="15" borderId="2" xfId="0" applyFont="1" applyFill="1" applyBorder="1" applyAlignment="1">
      <alignment horizontal="center" vertical="center"/>
    </xf>
    <xf numFmtId="9" fontId="14" fillId="6" borderId="2" xfId="0" applyNumberFormat="1" applyFont="1" applyFill="1" applyBorder="1" applyAlignment="1">
      <alignment horizontal="center"/>
    </xf>
    <xf numFmtId="9" fontId="15" fillId="9" borderId="0" xfId="0" applyNumberFormat="1" applyFont="1" applyFill="1" applyAlignment="1">
      <alignment horizontal="center"/>
    </xf>
    <xf numFmtId="9" fontId="15" fillId="16" borderId="0" xfId="0" applyNumberFormat="1" applyFont="1" applyFill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8" fillId="7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4" fillId="1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4" fillId="11" borderId="0" xfId="0" applyFont="1" applyFill="1" applyAlignment="1">
      <alignment horizontal="left" vertical="center"/>
    </xf>
    <xf numFmtId="0" fontId="29" fillId="0" borderId="18" xfId="0" applyFont="1" applyBorder="1" applyAlignment="1">
      <alignment horizontal="center"/>
    </xf>
    <xf numFmtId="0" fontId="30" fillId="25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6" fillId="23" borderId="23" xfId="0" applyFont="1" applyFill="1" applyBorder="1" applyAlignment="1">
      <alignment horizontal="center" vertical="center" wrapText="1"/>
    </xf>
    <xf numFmtId="0" fontId="26" fillId="23" borderId="0" xfId="0" applyFont="1" applyFill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/>
    </xf>
    <xf numFmtId="0" fontId="13" fillId="8" borderId="4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4" fillId="12" borderId="0" xfId="0" applyFont="1" applyFill="1" applyAlignment="1">
      <alignment horizontal="center" vertical="center"/>
    </xf>
    <xf numFmtId="0" fontId="28" fillId="3" borderId="20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4" fillId="12" borderId="3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3" fillId="8" borderId="5" xfId="0" applyFont="1" applyFill="1" applyBorder="1" applyAlignment="1">
      <alignment horizontal="left" vertical="top" wrapText="1"/>
    </xf>
    <xf numFmtId="0" fontId="13" fillId="8" borderId="6" xfId="0" applyFont="1" applyFill="1" applyBorder="1" applyAlignment="1">
      <alignment horizontal="left" vertical="top" wrapText="1"/>
    </xf>
    <xf numFmtId="0" fontId="13" fillId="8" borderId="7" xfId="0" applyFont="1" applyFill="1" applyBorder="1" applyAlignment="1">
      <alignment horizontal="left" vertical="top" wrapText="1"/>
    </xf>
    <xf numFmtId="0" fontId="13" fillId="8" borderId="8" xfId="0" applyFont="1" applyFill="1" applyBorder="1" applyAlignment="1">
      <alignment horizontal="left" vertical="top" wrapText="1"/>
    </xf>
    <xf numFmtId="0" fontId="13" fillId="8" borderId="9" xfId="0" applyFont="1" applyFill="1" applyBorder="1" applyAlignment="1">
      <alignment horizontal="left" vertical="top" wrapText="1"/>
    </xf>
    <xf numFmtId="0" fontId="13" fillId="8" borderId="10" xfId="0" applyFont="1" applyFill="1" applyBorder="1" applyAlignment="1">
      <alignment horizontal="left" vertical="top" wrapText="1"/>
    </xf>
    <xf numFmtId="0" fontId="24" fillId="19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2" fillId="20" borderId="14" xfId="0" applyFont="1" applyFill="1" applyBorder="1" applyAlignment="1">
      <alignment horizontal="center" vertical="center"/>
    </xf>
    <xf numFmtId="0" fontId="22" fillId="20" borderId="15" xfId="0" applyFont="1" applyFill="1" applyBorder="1" applyAlignment="1">
      <alignment horizontal="center" vertical="center"/>
    </xf>
    <xf numFmtId="0" fontId="21" fillId="21" borderId="16" xfId="0" applyFont="1" applyFill="1" applyBorder="1" applyAlignment="1">
      <alignment horizontal="center" vertical="center"/>
    </xf>
    <xf numFmtId="0" fontId="21" fillId="21" borderId="1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164" fontId="1" fillId="0" borderId="0" xfId="1" applyNumberForma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3D7FAC"/>
      <rgbColor rgb="FFCCCCCC"/>
      <rgbColor rgb="FF878787"/>
      <rgbColor rgb="FF9999FF"/>
      <rgbColor rgb="FFC0504D"/>
      <rgbColor rgb="FFFFF9CC"/>
      <rgbColor rgb="FFEAF5F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AFC"/>
      <rgbColor rgb="FFD6EED9"/>
      <rgbColor rgb="FFFDE8D8"/>
      <rgbColor rgb="FFB3B3B3"/>
      <rgbColor rgb="FFFF99CC"/>
      <rgbColor rgb="FFCC99FF"/>
      <rgbColor rgb="FFFDDEDE"/>
      <rgbColor rgb="FF4F81BD"/>
      <rgbColor rgb="FF4BACC6"/>
      <rgbColor rgb="FF9BBB59"/>
      <rgbColor rgb="FFFFCC00"/>
      <rgbColor rgb="FFF79646"/>
      <rgbColor rgb="FFF47B20"/>
      <rgbColor rgb="FF8064A2"/>
      <rgbColor rgb="FF999966"/>
      <rgbColor rgb="FF1C3D5A"/>
      <rgbColor rgb="FF2E8B57"/>
      <rgbColor rgb="FF003300"/>
      <rgbColor rgb="FF333300"/>
      <rgbColor rgb="FFC0392B"/>
      <rgbColor rgb="FF993366"/>
      <rgbColor rgb="FF6B3FA0"/>
      <rgbColor rgb="FF3341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Throughput Semanal (itens/semana)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'Ex3 - Throughput e Capacidade'!$H$6</c:f>
              <c:strCache>
                <c:ptCount val="1"/>
                <c:pt idx="0">
                  <c:v>Itens Concluidos</c:v>
                </c:pt>
              </c:strCache>
            </c:strRef>
          </c:tx>
          <c:spPr>
            <a:solidFill>
              <a:srgbClr val="3D7FA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'Ex3 - Throughput e Capacidade'!$G$7:$G$16</c:f>
              <c:strCache>
                <c:ptCount val="10"/>
                <c:pt idx="0">
                  <c:v>Semana 1</c:v>
                </c:pt>
                <c:pt idx="1">
                  <c:v>Semana 2</c:v>
                </c:pt>
                <c:pt idx="2">
                  <c:v>Semana 3</c:v>
                </c:pt>
                <c:pt idx="3">
                  <c:v>Semana 4</c:v>
                </c:pt>
                <c:pt idx="4">
                  <c:v>Semana 5</c:v>
                </c:pt>
                <c:pt idx="5">
                  <c:v>Semana 6</c:v>
                </c:pt>
                <c:pt idx="6">
                  <c:v>Semana 7</c:v>
                </c:pt>
                <c:pt idx="7">
                  <c:v>Semana 8</c:v>
                </c:pt>
                <c:pt idx="8">
                  <c:v>Semana 9</c:v>
                </c:pt>
                <c:pt idx="9">
                  <c:v>Semana 10</c:v>
                </c:pt>
              </c:strCache>
            </c:strRef>
          </c:cat>
          <c:val>
            <c:numRef>
              <c:f>'Ex3 - Throughput e Capacidade'!$H$7:$H$16</c:f>
              <c:numCache>
                <c:formatCode>General</c:formatCode>
                <c:ptCount val="10"/>
                <c:pt idx="0">
                  <c:v>15</c:v>
                </c:pt>
                <c:pt idx="1">
                  <c:v>10</c:v>
                </c:pt>
                <c:pt idx="2">
                  <c:v>9</c:v>
                </c:pt>
                <c:pt idx="3">
                  <c:v>20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8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3-42A3-9AAE-186A4B967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99032"/>
        <c:axId val="70450633"/>
      </c:barChart>
      <c:catAx>
        <c:axId val="7359903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pt-BR" sz="1000" b="1" strike="noStrike" spc="-1">
                    <a:solidFill>
                      <a:srgbClr val="000000"/>
                    </a:solidFill>
                    <a:latin typeface="Calibri"/>
                  </a:rPr>
                  <a:t>Semana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70450633"/>
        <c:crosses val="autoZero"/>
        <c:auto val="1"/>
        <c:lblAlgn val="ctr"/>
        <c:lblOffset val="100"/>
        <c:noMultiLvlLbl val="0"/>
      </c:catAx>
      <c:valAx>
        <c:axId val="7045063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pt-BR" sz="1000" b="1" strike="noStrike" spc="-1">
                    <a:solidFill>
                      <a:srgbClr val="000000"/>
                    </a:solidFill>
                    <a:latin typeface="Calibri"/>
                  </a:rPr>
                  <a:t>Itens Concluidos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7359903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Distribuicao de Lead Time (dias/item)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'Ex4 - Lead Time e Percentis'!$F$6</c:f>
              <c:strCache>
                <c:ptCount val="1"/>
                <c:pt idx="0">
                  <c:v>Lead Time (dias)</c:v>
                </c:pt>
              </c:strCache>
            </c:strRef>
          </c:tx>
          <c:spPr>
            <a:solidFill>
              <a:srgbClr val="3D7FA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'Ex4 - Lead Time e Percentis'!$E$7:$E$36</c:f>
              <c:strCache>
                <c:ptCount val="30"/>
                <c:pt idx="0">
                  <c:v>Item 01</c:v>
                </c:pt>
                <c:pt idx="1">
                  <c:v>Item 02</c:v>
                </c:pt>
                <c:pt idx="2">
                  <c:v>Item 03</c:v>
                </c:pt>
                <c:pt idx="3">
                  <c:v>Item 04</c:v>
                </c:pt>
                <c:pt idx="4">
                  <c:v>Item 05</c:v>
                </c:pt>
                <c:pt idx="5">
                  <c:v>Item 06</c:v>
                </c:pt>
                <c:pt idx="6">
                  <c:v>Item 07</c:v>
                </c:pt>
                <c:pt idx="7">
                  <c:v>Item 08</c:v>
                </c:pt>
                <c:pt idx="8">
                  <c:v>Item 09</c:v>
                </c:pt>
                <c:pt idx="9">
                  <c:v>Item 10</c:v>
                </c:pt>
                <c:pt idx="10">
                  <c:v>Item 11</c:v>
                </c:pt>
                <c:pt idx="11">
                  <c:v>Item 12</c:v>
                </c:pt>
                <c:pt idx="12">
                  <c:v>Item 13</c:v>
                </c:pt>
                <c:pt idx="13">
                  <c:v>Item 14</c:v>
                </c:pt>
                <c:pt idx="14">
                  <c:v>Item 15</c:v>
                </c:pt>
                <c:pt idx="15">
                  <c:v>Item 16</c:v>
                </c:pt>
                <c:pt idx="16">
                  <c:v>Item 17</c:v>
                </c:pt>
                <c:pt idx="17">
                  <c:v>Item 18</c:v>
                </c:pt>
                <c:pt idx="18">
                  <c:v>Item 19</c:v>
                </c:pt>
                <c:pt idx="19">
                  <c:v>Item 20</c:v>
                </c:pt>
                <c:pt idx="20">
                  <c:v>Item 21</c:v>
                </c:pt>
                <c:pt idx="21">
                  <c:v>Item 22</c:v>
                </c:pt>
                <c:pt idx="22">
                  <c:v>Item 23</c:v>
                </c:pt>
                <c:pt idx="23">
                  <c:v>Item 24</c:v>
                </c:pt>
                <c:pt idx="24">
                  <c:v>Item 25</c:v>
                </c:pt>
                <c:pt idx="25">
                  <c:v>Item 26</c:v>
                </c:pt>
                <c:pt idx="26">
                  <c:v>Item 27</c:v>
                </c:pt>
                <c:pt idx="27">
                  <c:v>Item 28</c:v>
                </c:pt>
                <c:pt idx="28">
                  <c:v>Item 29</c:v>
                </c:pt>
                <c:pt idx="29">
                  <c:v>Item 30</c:v>
                </c:pt>
              </c:strCache>
            </c:strRef>
          </c:cat>
          <c:val>
            <c:numRef>
              <c:f>'Ex4 - Lead Time e Percentis'!$F$7:$F$36</c:f>
              <c:numCache>
                <c:formatCode>General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18</c:v>
                </c:pt>
                <c:pt idx="25">
                  <c:v>21</c:v>
                </c:pt>
                <c:pt idx="26">
                  <c:v>24</c:v>
                </c:pt>
                <c:pt idx="27">
                  <c:v>27</c:v>
                </c:pt>
                <c:pt idx="28">
                  <c:v>35</c:v>
                </c:pt>
                <c:pt idx="29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E-4EE5-AAB0-463249EF3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472875"/>
        <c:axId val="51026437"/>
      </c:barChart>
      <c:catAx>
        <c:axId val="674728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pt-BR" sz="1000" b="1" strike="noStrike" spc="-1">
                    <a:solidFill>
                      <a:srgbClr val="000000"/>
                    </a:solidFill>
                    <a:latin typeface="Calibri"/>
                  </a:rPr>
                  <a:t>Item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51026437"/>
        <c:crosses val="autoZero"/>
        <c:auto val="1"/>
        <c:lblAlgn val="ctr"/>
        <c:lblOffset val="100"/>
        <c:noMultiLvlLbl val="0"/>
      </c:catAx>
      <c:valAx>
        <c:axId val="5102643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pt-BR" sz="1000" b="1" strike="noStrike" spc="-1">
                    <a:solidFill>
                      <a:srgbClr val="000000"/>
                    </a:solidFill>
                    <a:latin typeface="Calibri"/>
                  </a:rPr>
                  <a:t>Dias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6747287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Lead Time vs Cycle Time por Item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'Ex5 - Cycle Time x Lead Time'!$F$6</c:f>
              <c:strCache>
                <c:ptCount val="1"/>
                <c:pt idx="0">
                  <c:v>Lead Time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'Ex5 - Cycle Time x Lead Time'!$B$7:$B$21</c:f>
              <c:strCache>
                <c:ptCount val="15"/>
                <c:pt idx="0">
                  <c:v>IT01</c:v>
                </c:pt>
                <c:pt idx="1">
                  <c:v>IT02</c:v>
                </c:pt>
                <c:pt idx="2">
                  <c:v>IT03</c:v>
                </c:pt>
                <c:pt idx="3">
                  <c:v>IT04</c:v>
                </c:pt>
                <c:pt idx="4">
                  <c:v>IT05</c:v>
                </c:pt>
                <c:pt idx="5">
                  <c:v>IT06</c:v>
                </c:pt>
                <c:pt idx="6">
                  <c:v>IT07</c:v>
                </c:pt>
                <c:pt idx="7">
                  <c:v>IT08</c:v>
                </c:pt>
                <c:pt idx="8">
                  <c:v>IT09</c:v>
                </c:pt>
                <c:pt idx="9">
                  <c:v>IT10</c:v>
                </c:pt>
                <c:pt idx="10">
                  <c:v>IT11</c:v>
                </c:pt>
                <c:pt idx="11">
                  <c:v>IT12</c:v>
                </c:pt>
                <c:pt idx="12">
                  <c:v>IT13</c:v>
                </c:pt>
                <c:pt idx="13">
                  <c:v>IT14</c:v>
                </c:pt>
                <c:pt idx="14">
                  <c:v>IT15</c:v>
                </c:pt>
              </c:strCache>
            </c:strRef>
          </c:cat>
          <c:val>
            <c:numRef>
              <c:f>'Ex5 - Cycle Time x Lead Time'!$F$7:$F$21</c:f>
              <c:numCache>
                <c:formatCode>General</c:formatCode>
                <c:ptCount val="15"/>
                <c:pt idx="0">
                  <c:v>4</c:v>
                </c:pt>
                <c:pt idx="1">
                  <c:v>11</c:v>
                </c:pt>
                <c:pt idx="2">
                  <c:v>5</c:v>
                </c:pt>
                <c:pt idx="3">
                  <c:v>18</c:v>
                </c:pt>
                <c:pt idx="4">
                  <c:v>5</c:v>
                </c:pt>
                <c:pt idx="5">
                  <c:v>17</c:v>
                </c:pt>
                <c:pt idx="6">
                  <c:v>6</c:v>
                </c:pt>
                <c:pt idx="7">
                  <c:v>19</c:v>
                </c:pt>
                <c:pt idx="8">
                  <c:v>6</c:v>
                </c:pt>
                <c:pt idx="9">
                  <c:v>19</c:v>
                </c:pt>
                <c:pt idx="10">
                  <c:v>5</c:v>
                </c:pt>
                <c:pt idx="11">
                  <c:v>5</c:v>
                </c:pt>
                <c:pt idx="12">
                  <c:v>19</c:v>
                </c:pt>
                <c:pt idx="13">
                  <c:v>5</c:v>
                </c:pt>
                <c:pt idx="1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3-46DC-9B66-FCB5E99D566F}"/>
            </c:ext>
          </c:extLst>
        </c:ser>
        <c:ser>
          <c:idx val="1"/>
          <c:order val="1"/>
          <c:tx>
            <c:strRef>
              <c:f>'Ex5 - Cycle Time x Lead Time'!$G$6</c:f>
              <c:strCache>
                <c:ptCount val="1"/>
                <c:pt idx="0">
                  <c:v>Cycle Time</c:v>
                </c:pt>
              </c:strCache>
            </c:strRef>
          </c:tx>
          <c:spPr>
            <a:solidFill>
              <a:srgbClr val="00B0F0"/>
            </a:solidFill>
            <a:ln w="0">
              <a:noFill/>
            </a:ln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'Ex5 - Cycle Time x Lead Time'!$B$7:$B$21</c:f>
              <c:strCache>
                <c:ptCount val="15"/>
                <c:pt idx="0">
                  <c:v>IT01</c:v>
                </c:pt>
                <c:pt idx="1">
                  <c:v>IT02</c:v>
                </c:pt>
                <c:pt idx="2">
                  <c:v>IT03</c:v>
                </c:pt>
                <c:pt idx="3">
                  <c:v>IT04</c:v>
                </c:pt>
                <c:pt idx="4">
                  <c:v>IT05</c:v>
                </c:pt>
                <c:pt idx="5">
                  <c:v>IT06</c:v>
                </c:pt>
                <c:pt idx="6">
                  <c:v>IT07</c:v>
                </c:pt>
                <c:pt idx="7">
                  <c:v>IT08</c:v>
                </c:pt>
                <c:pt idx="8">
                  <c:v>IT09</c:v>
                </c:pt>
                <c:pt idx="9">
                  <c:v>IT10</c:v>
                </c:pt>
                <c:pt idx="10">
                  <c:v>IT11</c:v>
                </c:pt>
                <c:pt idx="11">
                  <c:v>IT12</c:v>
                </c:pt>
                <c:pt idx="12">
                  <c:v>IT13</c:v>
                </c:pt>
                <c:pt idx="13">
                  <c:v>IT14</c:v>
                </c:pt>
                <c:pt idx="14">
                  <c:v>IT15</c:v>
                </c:pt>
              </c:strCache>
            </c:strRef>
          </c:cat>
          <c:val>
            <c:numRef>
              <c:f>'Ex5 - Cycle Time x Lead Time'!$G$7:$G$21</c:f>
              <c:numCache>
                <c:formatCode>General</c:formatCode>
                <c:ptCount val="15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3-46DC-9B66-FCB5E99D5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09439"/>
        <c:axId val="67474578"/>
      </c:barChart>
      <c:catAx>
        <c:axId val="16109439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67474578"/>
        <c:crosses val="autoZero"/>
        <c:auto val="1"/>
        <c:lblAlgn val="ctr"/>
        <c:lblOffset val="100"/>
        <c:noMultiLvlLbl val="0"/>
      </c:catAx>
      <c:valAx>
        <c:axId val="67474578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16109439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Flow Efficiency por Item (tempo ativo 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'Ex6 - Flow Efficiency'!$F$6</c:f>
              <c:strCache>
                <c:ptCount val="1"/>
                <c:pt idx="0">
                  <c:v>Flow Efficiency</c:v>
                </c:pt>
              </c:strCache>
            </c:strRef>
          </c:tx>
          <c:spPr>
            <a:solidFill>
              <a:srgbClr val="F47B20"/>
            </a:solidFill>
            <a:ln w="0"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rgbClr val="00B0F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B80B-45F4-B8B7-B02DD298CF1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2-B80B-45F4-B8B7-B02DD298CF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movingAvg"/>
            <c:period val="2"/>
            <c:dispRSqr val="0"/>
            <c:dispEq val="0"/>
          </c:trendline>
          <c:trendline>
            <c:trendlineType val="movingAvg"/>
            <c:period val="10"/>
            <c:dispRSqr val="0"/>
            <c:dispEq val="0"/>
          </c:trendline>
          <c:trendline>
            <c:trendlineType val="movingAvg"/>
            <c:period val="12"/>
            <c:dispRSqr val="0"/>
            <c:dispEq val="0"/>
          </c:trendline>
          <c:trendline>
            <c:trendlineType val="movingAvg"/>
            <c:period val="2"/>
            <c:dispRSqr val="0"/>
            <c:dispEq val="0"/>
          </c:trendline>
          <c:cat>
            <c:strRef>
              <c:f>'Ex6 - Flow Efficiency'!$B$7:$B$19</c:f>
              <c:strCache>
                <c:ptCount val="13"/>
                <c:pt idx="0">
                  <c:v>Item A</c:v>
                </c:pt>
                <c:pt idx="1">
                  <c:v>Item B</c:v>
                </c:pt>
                <c:pt idx="2">
                  <c:v>Item C</c:v>
                </c:pt>
                <c:pt idx="3">
                  <c:v>Item D</c:v>
                </c:pt>
                <c:pt idx="4">
                  <c:v>Item E</c:v>
                </c:pt>
                <c:pt idx="5">
                  <c:v>Item F</c:v>
                </c:pt>
                <c:pt idx="6">
                  <c:v>Item G</c:v>
                </c:pt>
                <c:pt idx="7">
                  <c:v>Item H</c:v>
                </c:pt>
                <c:pt idx="8">
                  <c:v>Item I</c:v>
                </c:pt>
                <c:pt idx="9">
                  <c:v>Item J</c:v>
                </c:pt>
                <c:pt idx="10">
                  <c:v>Item K</c:v>
                </c:pt>
                <c:pt idx="11">
                  <c:v>Item L</c:v>
                </c:pt>
                <c:pt idx="12">
                  <c:v>MEDIA</c:v>
                </c:pt>
              </c:strCache>
            </c:strRef>
          </c:cat>
          <c:val>
            <c:numRef>
              <c:f>'Ex6 - Flow Efficiency'!$F$7:$F$19</c:f>
              <c:numCache>
                <c:formatCode>0%</c:formatCode>
                <c:ptCount val="1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0.5</c:v>
                </c:pt>
                <c:pt idx="4">
                  <c:v>0.16</c:v>
                </c:pt>
                <c:pt idx="5">
                  <c:v>0.16666666666666666</c:v>
                </c:pt>
                <c:pt idx="6">
                  <c:v>0.2</c:v>
                </c:pt>
                <c:pt idx="7">
                  <c:v>0.33333333333333331</c:v>
                </c:pt>
                <c:pt idx="8">
                  <c:v>0.22727272727272727</c:v>
                </c:pt>
                <c:pt idx="9">
                  <c:v>0.1875</c:v>
                </c:pt>
                <c:pt idx="10">
                  <c:v>0.2</c:v>
                </c:pt>
                <c:pt idx="11">
                  <c:v>0.21428571428571427</c:v>
                </c:pt>
                <c:pt idx="12">
                  <c:v>0.23242153679653679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B-45F4-B8B7-B02DD298C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26786"/>
        <c:axId val="77146085"/>
      </c:barChart>
      <c:catAx>
        <c:axId val="772678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77146085"/>
        <c:crosses val="autoZero"/>
        <c:auto val="1"/>
        <c:lblAlgn val="ctr"/>
        <c:lblOffset val="100"/>
        <c:noMultiLvlLbl val="0"/>
      </c:catAx>
      <c:valAx>
        <c:axId val="7714608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772678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pt-BR" sz="1800" b="1" strike="noStrike" spc="-1">
                <a:solidFill>
                  <a:srgbClr val="000000"/>
                </a:solidFill>
                <a:latin typeface="Calibri"/>
              </a:rPr>
              <a:t>Aging WIP por Item (SLE = 12 dias)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'Ex7 - WIP e Aging WIP'!$F$6</c:f>
              <c:strCache>
                <c:ptCount val="1"/>
                <c:pt idx="0">
                  <c:v>Aging (dias)</c:v>
                </c:pt>
              </c:strCache>
            </c:strRef>
          </c:tx>
          <c:spPr>
            <a:solidFill>
              <a:srgbClr val="F47B2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'Ex7 - WIP e Aging WIP'!$B$7:$B$24</c:f>
              <c:strCache>
                <c:ptCount val="18"/>
                <c:pt idx="0">
                  <c:v>IT01</c:v>
                </c:pt>
                <c:pt idx="1">
                  <c:v>IT02</c:v>
                </c:pt>
                <c:pt idx="2">
                  <c:v>IT03</c:v>
                </c:pt>
                <c:pt idx="3">
                  <c:v>IT04</c:v>
                </c:pt>
                <c:pt idx="4">
                  <c:v>IT05</c:v>
                </c:pt>
                <c:pt idx="5">
                  <c:v>IT06</c:v>
                </c:pt>
                <c:pt idx="6">
                  <c:v>IT07</c:v>
                </c:pt>
                <c:pt idx="7">
                  <c:v>IT08</c:v>
                </c:pt>
                <c:pt idx="8">
                  <c:v>IT09</c:v>
                </c:pt>
                <c:pt idx="9">
                  <c:v>IT10</c:v>
                </c:pt>
                <c:pt idx="10">
                  <c:v>IT11</c:v>
                </c:pt>
                <c:pt idx="11">
                  <c:v>IT12</c:v>
                </c:pt>
                <c:pt idx="12">
                  <c:v>IT13</c:v>
                </c:pt>
                <c:pt idx="13">
                  <c:v>IT14</c:v>
                </c:pt>
                <c:pt idx="14">
                  <c:v>IT15</c:v>
                </c:pt>
                <c:pt idx="15">
                  <c:v>IT16</c:v>
                </c:pt>
                <c:pt idx="16">
                  <c:v>IT17</c:v>
                </c:pt>
                <c:pt idx="17">
                  <c:v>IT18</c:v>
                </c:pt>
              </c:strCache>
            </c:strRef>
          </c:cat>
          <c:val>
            <c:numRef>
              <c:f>'Ex7 - WIP e Aging WIP'!$F$7:$F$24</c:f>
              <c:numCache>
                <c:formatCode>General</c:formatCode>
                <c:ptCount val="18"/>
                <c:pt idx="0">
                  <c:v>12</c:v>
                </c:pt>
                <c:pt idx="1">
                  <c:v>16</c:v>
                </c:pt>
                <c:pt idx="2">
                  <c:v>4</c:v>
                </c:pt>
                <c:pt idx="3">
                  <c:v>18</c:v>
                </c:pt>
                <c:pt idx="4">
                  <c:v>2</c:v>
                </c:pt>
                <c:pt idx="5">
                  <c:v>21</c:v>
                </c:pt>
                <c:pt idx="6">
                  <c:v>8</c:v>
                </c:pt>
                <c:pt idx="7">
                  <c:v>14</c:v>
                </c:pt>
                <c:pt idx="8">
                  <c:v>1</c:v>
                </c:pt>
                <c:pt idx="9">
                  <c:v>26</c:v>
                </c:pt>
                <c:pt idx="10">
                  <c:v>6</c:v>
                </c:pt>
                <c:pt idx="11">
                  <c:v>5</c:v>
                </c:pt>
                <c:pt idx="12">
                  <c:v>11</c:v>
                </c:pt>
                <c:pt idx="13">
                  <c:v>28</c:v>
                </c:pt>
                <c:pt idx="14">
                  <c:v>10</c:v>
                </c:pt>
                <c:pt idx="15">
                  <c:v>24</c:v>
                </c:pt>
                <c:pt idx="16">
                  <c:v>3</c:v>
                </c:pt>
                <c:pt idx="1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8-46F6-AC56-1AFF2974D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70521"/>
        <c:axId val="62507252"/>
      </c:barChart>
      <c:catAx>
        <c:axId val="5807052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pt-BR" sz="1000" b="1" strike="noStrike" spc="-1">
                    <a:solidFill>
                      <a:srgbClr val="000000"/>
                    </a:solidFill>
                    <a:latin typeface="Calibri"/>
                  </a:rPr>
                  <a:t>Dias em Andamento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62507252"/>
        <c:crosses val="autoZero"/>
        <c:auto val="1"/>
        <c:lblAlgn val="ctr"/>
        <c:lblOffset val="100"/>
        <c:noMultiLvlLbl val="0"/>
      </c:catAx>
      <c:valAx>
        <c:axId val="62507252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5807052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Velocity</a:t>
            </a:r>
            <a:r>
              <a:rPr lang="pt-BR" baseline="0"/>
              <a:t> &amp; Carga de Falha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'Ex08 - Velocity e Carga Falha'!$C$6</c:f>
              <c:strCache>
                <c:ptCount val="1"/>
                <c:pt idx="0">
                  <c:v>Velocity (pts)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'Ex08 - Velocity e Carga Falha'!$B$7:$B$14</c:f>
              <c:strCache>
                <c:ptCount val="8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</c:strCache>
            </c:strRef>
          </c:cat>
          <c:val>
            <c:numRef>
              <c:f>'Ex08 - Velocity e Carga Falha'!$C$7:$C$14</c:f>
              <c:numCache>
                <c:formatCode>General</c:formatCode>
                <c:ptCount val="8"/>
                <c:pt idx="0">
                  <c:v>30</c:v>
                </c:pt>
                <c:pt idx="1">
                  <c:v>31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29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7-4AC2-B25A-B3E95F90C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983663"/>
        <c:axId val="1125000463"/>
      </c:barChart>
      <c:lineChart>
        <c:grouping val="standard"/>
        <c:varyColors val="0"/>
        <c:ser>
          <c:idx val="1"/>
          <c:order val="1"/>
          <c:tx>
            <c:strRef>
              <c:f>'Ex08 - Velocity e Carga Falha'!$D$6</c:f>
              <c:strCache>
                <c:ptCount val="1"/>
                <c:pt idx="0">
                  <c:v>Carga Falha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'Ex08 - Velocity e Carga Falha'!$B$7:$B$14</c:f>
              <c:strCache>
                <c:ptCount val="8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  <c:pt idx="6">
                  <c:v>S7</c:v>
                </c:pt>
                <c:pt idx="7">
                  <c:v>S8</c:v>
                </c:pt>
              </c:strCache>
            </c:strRef>
          </c:cat>
          <c:val>
            <c:numRef>
              <c:f>'Ex08 - Velocity e Carga Falha'!$D$7:$D$14</c:f>
              <c:numCache>
                <c:formatCode>#\ "%"</c:formatCode>
                <c:ptCount val="8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25</c:v>
                </c:pt>
                <c:pt idx="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7-4AC2-B25A-B3E95F90C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3663"/>
        <c:axId val="1125000463"/>
      </c:lineChart>
      <c:catAx>
        <c:axId val="1124983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5000463"/>
        <c:crosses val="autoZero"/>
        <c:auto val="1"/>
        <c:lblAlgn val="ctr"/>
        <c:lblOffset val="100"/>
        <c:noMultiLvlLbl val="0"/>
      </c:catAx>
      <c:valAx>
        <c:axId val="112500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4983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Throughput nas ultimas 6 semanas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'Ex09 - Dashboard Integrado'!$H$19:$M$19</c:f>
              <c:strCache>
                <c:ptCount val="6"/>
                <c:pt idx="0">
                  <c:v>Sem1</c:v>
                </c:pt>
                <c:pt idx="1">
                  <c:v>Sem2</c:v>
                </c:pt>
                <c:pt idx="2">
                  <c:v>Sem3</c:v>
                </c:pt>
                <c:pt idx="3">
                  <c:v>Sem4</c:v>
                </c:pt>
                <c:pt idx="4">
                  <c:v>Sem5</c:v>
                </c:pt>
                <c:pt idx="5">
                  <c:v>Sem6</c:v>
                </c:pt>
              </c:strCache>
            </c:strRef>
          </c:cat>
          <c:val>
            <c:numRef>
              <c:f>'Ex09 - Dashboard Integrado'!$H$20:$M$20</c:f>
              <c:numCache>
                <c:formatCode>General</c:formatCode>
                <c:ptCount val="6"/>
                <c:pt idx="0">
                  <c:v>12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2-4967-BB53-72888DC79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4987023"/>
        <c:axId val="1124981743"/>
      </c:barChart>
      <c:catAx>
        <c:axId val="112498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4981743"/>
        <c:crosses val="autoZero"/>
        <c:auto val="1"/>
        <c:lblAlgn val="ctr"/>
        <c:lblOffset val="100"/>
        <c:noMultiLvlLbl val="0"/>
      </c:catAx>
      <c:valAx>
        <c:axId val="112498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4987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5</xdr:row>
      <xdr:rowOff>0</xdr:rowOff>
    </xdr:from>
    <xdr:to>
      <xdr:col>5</xdr:col>
      <xdr:colOff>19230</xdr:colOff>
      <xdr:row>18</xdr:row>
      <xdr:rowOff>132030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</xdr:colOff>
      <xdr:row>4</xdr:row>
      <xdr:rowOff>64770</xdr:rowOff>
    </xdr:from>
    <xdr:to>
      <xdr:col>3</xdr:col>
      <xdr:colOff>3697605</xdr:colOff>
      <xdr:row>35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4</xdr:row>
      <xdr:rowOff>51434</xdr:rowOff>
    </xdr:from>
    <xdr:to>
      <xdr:col>19</xdr:col>
      <xdr:colOff>190500</xdr:colOff>
      <xdr:row>21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125730</xdr:colOff>
      <xdr:row>4</xdr:row>
      <xdr:rowOff>66675</xdr:rowOff>
    </xdr:from>
    <xdr:to>
      <xdr:col>20</xdr:col>
      <xdr:colOff>396405</xdr:colOff>
      <xdr:row>21</xdr:row>
      <xdr:rowOff>59055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104775</xdr:colOff>
      <xdr:row>27</xdr:row>
      <xdr:rowOff>0</xdr:rowOff>
    </xdr:from>
    <xdr:to>
      <xdr:col>18</xdr:col>
      <xdr:colOff>369555</xdr:colOff>
      <xdr:row>50</xdr:row>
      <xdr:rowOff>30855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3</xdr:row>
      <xdr:rowOff>87630</xdr:rowOff>
    </xdr:from>
    <xdr:to>
      <xdr:col>15</xdr:col>
      <xdr:colOff>213360</xdr:colOff>
      <xdr:row>11</xdr:row>
      <xdr:rowOff>300990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12E623B-9D64-8F05-2C9D-5193F3733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588644</xdr:colOff>
      <xdr:row>0</xdr:row>
      <xdr:rowOff>97156</xdr:rowOff>
    </xdr:from>
    <xdr:to>
      <xdr:col>16</xdr:col>
      <xdr:colOff>161924</xdr:colOff>
      <xdr:row>16</xdr:row>
      <xdr:rowOff>85726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A6DEA6-79F3-AD87-6943-3788C4C9C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C3D5A"/>
  </sheetPr>
  <dimension ref="B1:B20"/>
  <sheetViews>
    <sheetView showGridLines="0" tabSelected="1" zoomScaleNormal="100" workbookViewId="0">
      <selection activeCell="B25" sqref="B25"/>
    </sheetView>
  </sheetViews>
  <sheetFormatPr defaultColWidth="8.6640625" defaultRowHeight="14.4" x14ac:dyDescent="0.3"/>
  <cols>
    <col min="1" max="1" width="3" customWidth="1"/>
    <col min="2" max="2" width="133.77734375" style="30" customWidth="1"/>
    <col min="3" max="3" width="3" customWidth="1"/>
  </cols>
  <sheetData>
    <row r="1" spans="2:2" ht="27.75" customHeight="1" x14ac:dyDescent="0.3">
      <c r="B1" s="29" t="s">
        <v>1</v>
      </c>
    </row>
    <row r="2" spans="2:2" ht="9.75" customHeight="1" x14ac:dyDescent="0.3"/>
    <row r="3" spans="2:2" ht="27.75" customHeight="1" x14ac:dyDescent="0.3">
      <c r="B3" s="31" t="s">
        <v>2</v>
      </c>
    </row>
    <row r="4" spans="2:2" ht="7.5" customHeight="1" x14ac:dyDescent="0.3"/>
    <row r="5" spans="2:2" ht="21.75" customHeight="1" x14ac:dyDescent="0.3">
      <c r="B5" s="32" t="s">
        <v>3</v>
      </c>
    </row>
    <row r="6" spans="2:2" ht="48" customHeight="1" x14ac:dyDescent="0.3">
      <c r="B6" s="5" t="s">
        <v>4</v>
      </c>
    </row>
    <row r="7" spans="2:2" ht="6" customHeight="1" x14ac:dyDescent="0.3"/>
    <row r="8" spans="2:2" ht="21.75" customHeight="1" x14ac:dyDescent="0.3">
      <c r="B8" s="32" t="s">
        <v>5</v>
      </c>
    </row>
    <row r="9" spans="2:2" ht="18" customHeight="1" x14ac:dyDescent="0.3">
      <c r="B9" s="5" t="s">
        <v>6</v>
      </c>
    </row>
    <row r="10" spans="2:2" ht="18" customHeight="1" x14ac:dyDescent="0.3">
      <c r="B10" s="5" t="s">
        <v>7</v>
      </c>
    </row>
    <row r="11" spans="2:2" ht="18" customHeight="1" x14ac:dyDescent="0.3">
      <c r="B11" s="5" t="s">
        <v>8</v>
      </c>
    </row>
    <row r="12" spans="2:2" ht="18" customHeight="1" x14ac:dyDescent="0.3">
      <c r="B12" s="5" t="s">
        <v>9</v>
      </c>
    </row>
    <row r="13" spans="2:2" ht="18" customHeight="1" x14ac:dyDescent="0.3">
      <c r="B13" s="5" t="s">
        <v>10</v>
      </c>
    </row>
    <row r="14" spans="2:2" ht="18" customHeight="1" x14ac:dyDescent="0.3">
      <c r="B14" s="5" t="s">
        <v>11</v>
      </c>
    </row>
    <row r="15" spans="2:2" ht="6" customHeight="1" x14ac:dyDescent="0.3"/>
    <row r="16" spans="2:2" ht="21.75" customHeight="1" x14ac:dyDescent="0.3">
      <c r="B16" s="32" t="s">
        <v>12</v>
      </c>
    </row>
    <row r="17" spans="2:2" ht="18" customHeight="1" x14ac:dyDescent="0.3">
      <c r="B17" s="5" t="s">
        <v>13</v>
      </c>
    </row>
    <row r="18" spans="2:2" ht="18" customHeight="1" x14ac:dyDescent="0.3">
      <c r="B18" s="5" t="s">
        <v>14</v>
      </c>
    </row>
    <row r="19" spans="2:2" ht="18" customHeight="1" x14ac:dyDescent="0.3">
      <c r="B19" s="5" t="s">
        <v>15</v>
      </c>
    </row>
    <row r="20" spans="2:2" ht="6" customHeight="1" x14ac:dyDescent="0.3"/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</sheetPr>
  <dimension ref="B1:F34"/>
  <sheetViews>
    <sheetView showGridLines="0" zoomScaleNormal="100" workbookViewId="0">
      <selection activeCell="J18" sqref="J18"/>
    </sheetView>
  </sheetViews>
  <sheetFormatPr defaultColWidth="8.6640625" defaultRowHeight="14.4" x14ac:dyDescent="0.3"/>
  <cols>
    <col min="1" max="1" width="3" customWidth="1"/>
    <col min="2" max="2" width="37.77734375" customWidth="1"/>
    <col min="3" max="3" width="38" customWidth="1"/>
    <col min="4" max="5" width="18" customWidth="1"/>
    <col min="6" max="6" width="28" customWidth="1"/>
    <col min="7" max="7" width="3" customWidth="1"/>
  </cols>
  <sheetData>
    <row r="1" spans="2:6" ht="27.75" customHeight="1" x14ac:dyDescent="0.3">
      <c r="B1" s="59" t="s">
        <v>406</v>
      </c>
      <c r="C1" s="59"/>
      <c r="D1" s="59"/>
      <c r="E1" s="59"/>
      <c r="F1" s="59"/>
    </row>
    <row r="2" spans="2:6" ht="6" customHeight="1" x14ac:dyDescent="0.3"/>
    <row r="3" spans="2:6" ht="21.75" customHeight="1" x14ac:dyDescent="0.3">
      <c r="B3" s="58" t="s">
        <v>407</v>
      </c>
      <c r="C3" s="58"/>
      <c r="D3" s="58"/>
      <c r="E3" s="58"/>
      <c r="F3" s="58"/>
    </row>
    <row r="4" spans="2:6" ht="51.75" customHeight="1" x14ac:dyDescent="0.3">
      <c r="B4" s="61" t="s">
        <v>408</v>
      </c>
      <c r="C4" s="61"/>
      <c r="D4" s="61"/>
      <c r="E4" s="61"/>
      <c r="F4" s="61"/>
    </row>
    <row r="5" spans="2:6" ht="6" customHeight="1" x14ac:dyDescent="0.3"/>
    <row r="6" spans="2:6" ht="21.75" customHeight="1" x14ac:dyDescent="0.3">
      <c r="B6" s="2" t="s">
        <v>405</v>
      </c>
      <c r="C6" s="2" t="s">
        <v>409</v>
      </c>
      <c r="D6" s="2" t="s">
        <v>410</v>
      </c>
      <c r="E6" s="2"/>
      <c r="F6" s="2" t="s">
        <v>366</v>
      </c>
    </row>
    <row r="7" spans="2:6" ht="24" customHeight="1" x14ac:dyDescent="0.3">
      <c r="B7" s="16" t="s">
        <v>411</v>
      </c>
      <c r="C7" s="20">
        <v>30</v>
      </c>
      <c r="D7" s="41">
        <v>5</v>
      </c>
      <c r="E7" s="101"/>
      <c r="F7" s="9" t="s">
        <v>170</v>
      </c>
    </row>
    <row r="8" spans="2:6" ht="24" customHeight="1" x14ac:dyDescent="0.3">
      <c r="B8" s="17" t="s">
        <v>412</v>
      </c>
      <c r="C8" s="20">
        <v>31</v>
      </c>
      <c r="D8" s="41">
        <v>7</v>
      </c>
      <c r="E8" s="101"/>
      <c r="F8" s="9" t="s">
        <v>170</v>
      </c>
    </row>
    <row r="9" spans="2:6" ht="24" customHeight="1" x14ac:dyDescent="0.3">
      <c r="B9" s="16" t="s">
        <v>413</v>
      </c>
      <c r="C9" s="20">
        <v>29</v>
      </c>
      <c r="D9" s="41">
        <v>9</v>
      </c>
      <c r="E9" s="101"/>
      <c r="F9" s="9" t="s">
        <v>170</v>
      </c>
    </row>
    <row r="10" spans="2:6" ht="24" customHeight="1" x14ac:dyDescent="0.3">
      <c r="B10" s="17" t="s">
        <v>414</v>
      </c>
      <c r="C10" s="20">
        <v>30</v>
      </c>
      <c r="D10" s="41">
        <v>12</v>
      </c>
      <c r="E10" s="101"/>
      <c r="F10" s="9" t="s">
        <v>170</v>
      </c>
    </row>
    <row r="11" spans="2:6" ht="24" customHeight="1" x14ac:dyDescent="0.3">
      <c r="B11" s="16" t="s">
        <v>415</v>
      </c>
      <c r="C11" s="20">
        <v>30</v>
      </c>
      <c r="D11" s="41">
        <v>16</v>
      </c>
      <c r="E11" s="101"/>
      <c r="F11" s="9" t="s">
        <v>170</v>
      </c>
    </row>
    <row r="12" spans="2:6" ht="24" customHeight="1" x14ac:dyDescent="0.3">
      <c r="B12" s="17" t="s">
        <v>416</v>
      </c>
      <c r="C12" s="20">
        <v>31</v>
      </c>
      <c r="D12" s="41">
        <v>20</v>
      </c>
      <c r="E12" s="101"/>
      <c r="F12" s="9" t="s">
        <v>170</v>
      </c>
    </row>
    <row r="13" spans="2:6" ht="24" customHeight="1" x14ac:dyDescent="0.3">
      <c r="B13" s="16" t="s">
        <v>417</v>
      </c>
      <c r="C13" s="20">
        <v>29</v>
      </c>
      <c r="D13" s="41">
        <v>25</v>
      </c>
      <c r="E13" s="101"/>
      <c r="F13" s="9" t="s">
        <v>170</v>
      </c>
    </row>
    <row r="14" spans="2:6" ht="24" customHeight="1" x14ac:dyDescent="0.3">
      <c r="B14" s="17" t="s">
        <v>418</v>
      </c>
      <c r="C14" s="20">
        <v>30</v>
      </c>
      <c r="D14" s="41">
        <v>31</v>
      </c>
      <c r="E14" s="101"/>
      <c r="F14" s="9" t="s">
        <v>170</v>
      </c>
    </row>
    <row r="15" spans="2:6" x14ac:dyDescent="0.3">
      <c r="D15">
        <f>C8*7%</f>
        <v>2.1700000000000004</v>
      </c>
    </row>
    <row r="17" spans="2:6" ht="7.5" customHeight="1" x14ac:dyDescent="0.3"/>
    <row r="18" spans="2:6" ht="21.75" customHeight="1" x14ac:dyDescent="0.3">
      <c r="B18" s="74" t="s">
        <v>419</v>
      </c>
      <c r="C18" s="74"/>
      <c r="D18" s="74"/>
      <c r="E18" s="74"/>
      <c r="F18" s="74"/>
    </row>
    <row r="19" spans="2:6" ht="21.75" customHeight="1" x14ac:dyDescent="0.3">
      <c r="B19" s="13" t="s">
        <v>420</v>
      </c>
      <c r="C19" s="26" t="s">
        <v>421</v>
      </c>
    </row>
    <row r="20" spans="2:6" ht="21.75" customHeight="1" x14ac:dyDescent="0.3">
      <c r="B20" s="13" t="s">
        <v>422</v>
      </c>
      <c r="C20" s="26" t="s">
        <v>423</v>
      </c>
    </row>
    <row r="21" spans="2:6" ht="21.75" customHeight="1" x14ac:dyDescent="0.3">
      <c r="B21" s="13" t="s">
        <v>424</v>
      </c>
      <c r="C21" s="27" t="s">
        <v>425</v>
      </c>
    </row>
    <row r="22" spans="2:6" ht="7.5" customHeight="1" x14ac:dyDescent="0.3"/>
    <row r="23" spans="2:6" ht="21.75" customHeight="1" x14ac:dyDescent="0.3">
      <c r="B23" s="58" t="s">
        <v>252</v>
      </c>
      <c r="C23" s="58"/>
      <c r="D23" s="58"/>
      <c r="E23" s="58"/>
      <c r="F23" s="58"/>
    </row>
    <row r="24" spans="2:6" ht="21.75" customHeight="1" x14ac:dyDescent="0.3">
      <c r="B24" s="69" t="s">
        <v>426</v>
      </c>
      <c r="C24" s="69"/>
      <c r="D24" s="69"/>
      <c r="E24" s="69"/>
      <c r="F24" s="69"/>
    </row>
    <row r="25" spans="2:6" ht="43.5" customHeight="1" x14ac:dyDescent="0.3">
      <c r="B25" s="70" t="s">
        <v>170</v>
      </c>
      <c r="C25" s="70"/>
      <c r="D25" s="70"/>
      <c r="E25" s="70"/>
      <c r="F25" s="70"/>
    </row>
    <row r="26" spans="2:6" ht="15" customHeight="1" x14ac:dyDescent="0.3">
      <c r="B26" s="70"/>
      <c r="C26" s="70"/>
      <c r="D26" s="70"/>
      <c r="E26" s="70"/>
      <c r="F26" s="70"/>
    </row>
    <row r="27" spans="2:6" ht="21.75" customHeight="1" x14ac:dyDescent="0.3">
      <c r="B27" s="69" t="s">
        <v>427</v>
      </c>
      <c r="C27" s="69"/>
      <c r="D27" s="69"/>
      <c r="E27" s="69"/>
      <c r="F27" s="69"/>
    </row>
    <row r="28" spans="2:6" ht="43.5" customHeight="1" x14ac:dyDescent="0.3">
      <c r="B28" s="70" t="s">
        <v>170</v>
      </c>
      <c r="C28" s="70"/>
      <c r="D28" s="70"/>
      <c r="E28" s="70"/>
      <c r="F28" s="70"/>
    </row>
    <row r="29" spans="2:6" ht="15" customHeight="1" x14ac:dyDescent="0.3">
      <c r="B29" s="70"/>
      <c r="C29" s="70"/>
      <c r="D29" s="70"/>
      <c r="E29" s="70"/>
      <c r="F29" s="70"/>
    </row>
    <row r="30" spans="2:6" ht="21.75" customHeight="1" x14ac:dyDescent="0.3">
      <c r="B30" s="69" t="s">
        <v>428</v>
      </c>
      <c r="C30" s="69"/>
      <c r="D30" s="69"/>
      <c r="E30" s="69"/>
      <c r="F30" s="69"/>
    </row>
    <row r="31" spans="2:6" ht="43.5" customHeight="1" x14ac:dyDescent="0.3">
      <c r="B31" s="70" t="s">
        <v>170</v>
      </c>
      <c r="C31" s="70"/>
      <c r="D31" s="70"/>
      <c r="E31" s="70"/>
      <c r="F31" s="70"/>
    </row>
    <row r="32" spans="2:6" ht="15" customHeight="1" x14ac:dyDescent="0.3">
      <c r="B32" s="70"/>
      <c r="C32" s="70"/>
      <c r="D32" s="70"/>
      <c r="E32" s="70"/>
      <c r="F32" s="70"/>
    </row>
    <row r="33" spans="2:6" ht="6" customHeight="1" x14ac:dyDescent="0.3"/>
    <row r="34" spans="2:6" ht="51.75" customHeight="1" x14ac:dyDescent="0.3">
      <c r="B34" s="82" t="s">
        <v>429</v>
      </c>
      <c r="C34" s="82"/>
      <c r="D34" s="82"/>
      <c r="E34" s="82"/>
      <c r="F34" s="82"/>
    </row>
  </sheetData>
  <mergeCells count="12">
    <mergeCell ref="B1:F1"/>
    <mergeCell ref="B3:F3"/>
    <mergeCell ref="B4:F4"/>
    <mergeCell ref="B18:F18"/>
    <mergeCell ref="B23:F23"/>
    <mergeCell ref="B31:F32"/>
    <mergeCell ref="B34:F34"/>
    <mergeCell ref="B24:F24"/>
    <mergeCell ref="B25:F26"/>
    <mergeCell ref="B27:F27"/>
    <mergeCell ref="B28:F29"/>
    <mergeCell ref="B30:F3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79998168889431442"/>
  </sheetPr>
  <dimension ref="B1:M52"/>
  <sheetViews>
    <sheetView showGridLines="0" zoomScaleNormal="100" workbookViewId="0">
      <selection activeCell="H23" sqref="H23"/>
    </sheetView>
  </sheetViews>
  <sheetFormatPr defaultColWidth="8.6640625" defaultRowHeight="14.4" x14ac:dyDescent="0.3"/>
  <cols>
    <col min="1" max="1" width="3" customWidth="1"/>
    <col min="2" max="2" width="24" customWidth="1"/>
    <col min="3" max="3" width="26.44140625" customWidth="1"/>
    <col min="4" max="4" width="6" customWidth="1"/>
    <col min="5" max="5" width="41.5546875" customWidth="1"/>
    <col min="6" max="6" width="19.44140625" customWidth="1"/>
  </cols>
  <sheetData>
    <row r="1" spans="2:6" ht="27.75" customHeight="1" x14ac:dyDescent="0.3">
      <c r="B1" s="66" t="s">
        <v>430</v>
      </c>
      <c r="C1" s="66"/>
      <c r="D1" s="66"/>
      <c r="E1" s="66"/>
      <c r="F1" s="66"/>
    </row>
    <row r="2" spans="2:6" ht="6" customHeight="1" x14ac:dyDescent="0.3"/>
    <row r="3" spans="2:6" ht="21.75" customHeight="1" x14ac:dyDescent="0.3">
      <c r="B3" s="78" t="s">
        <v>431</v>
      </c>
      <c r="C3" s="78"/>
      <c r="D3" s="78"/>
      <c r="E3" s="78"/>
      <c r="F3" s="78"/>
    </row>
    <row r="4" spans="2:6" ht="51.75" customHeight="1" x14ac:dyDescent="0.3">
      <c r="B4" s="93" t="s">
        <v>432</v>
      </c>
      <c r="C4" s="94"/>
      <c r="D4" s="94"/>
      <c r="E4" s="94"/>
      <c r="F4" s="94"/>
    </row>
    <row r="5" spans="2:6" ht="6" customHeight="1" x14ac:dyDescent="0.3"/>
    <row r="6" spans="2:6" ht="18" customHeight="1" thickBot="1" x14ac:dyDescent="0.35">
      <c r="B6" s="99" t="s">
        <v>433</v>
      </c>
      <c r="C6" s="99"/>
      <c r="E6" s="99" t="s">
        <v>434</v>
      </c>
      <c r="F6" s="99"/>
    </row>
    <row r="7" spans="2:6" ht="27.75" customHeight="1" x14ac:dyDescent="0.3">
      <c r="B7" s="95" t="s">
        <v>435</v>
      </c>
      <c r="C7" s="96"/>
      <c r="E7" s="95" t="s">
        <v>436</v>
      </c>
      <c r="F7" s="96"/>
    </row>
    <row r="8" spans="2:6" ht="15.75" customHeight="1" thickBot="1" x14ac:dyDescent="0.35">
      <c r="B8" s="97" t="s">
        <v>437</v>
      </c>
      <c r="C8" s="98"/>
      <c r="E8" s="97" t="s">
        <v>438</v>
      </c>
      <c r="F8" s="98"/>
    </row>
    <row r="10" spans="2:6" ht="18" customHeight="1" thickBot="1" x14ac:dyDescent="0.35">
      <c r="B10" s="99" t="s">
        <v>23</v>
      </c>
      <c r="C10" s="99"/>
      <c r="E10" s="99" t="s">
        <v>77</v>
      </c>
      <c r="F10" s="99"/>
    </row>
    <row r="11" spans="2:6" ht="27.75" customHeight="1" x14ac:dyDescent="0.3">
      <c r="B11" s="95" t="s">
        <v>439</v>
      </c>
      <c r="C11" s="96"/>
      <c r="E11" s="95" t="s">
        <v>440</v>
      </c>
      <c r="F11" s="96"/>
    </row>
    <row r="12" spans="2:6" ht="15.75" customHeight="1" thickBot="1" x14ac:dyDescent="0.35">
      <c r="B12" s="97" t="s">
        <v>441</v>
      </c>
      <c r="C12" s="98"/>
      <c r="E12" s="97" t="s">
        <v>442</v>
      </c>
      <c r="F12" s="98"/>
    </row>
    <row r="14" spans="2:6" ht="18" customHeight="1" thickBot="1" x14ac:dyDescent="0.35">
      <c r="B14" s="99" t="s">
        <v>41</v>
      </c>
      <c r="C14" s="99"/>
      <c r="E14" s="99" t="s">
        <v>443</v>
      </c>
      <c r="F14" s="99"/>
    </row>
    <row r="15" spans="2:6" ht="27.75" customHeight="1" x14ac:dyDescent="0.3">
      <c r="B15" s="95" t="s">
        <v>444</v>
      </c>
      <c r="C15" s="96"/>
      <c r="E15" s="95" t="s">
        <v>445</v>
      </c>
      <c r="F15" s="96"/>
    </row>
    <row r="16" spans="2:6" ht="15.75" customHeight="1" thickBot="1" x14ac:dyDescent="0.35">
      <c r="B16" s="97" t="s">
        <v>446</v>
      </c>
      <c r="C16" s="98"/>
      <c r="E16" s="97" t="s">
        <v>447</v>
      </c>
      <c r="F16" s="98"/>
    </row>
    <row r="18" spans="2:13" ht="18" customHeight="1" thickBot="1" x14ac:dyDescent="0.35">
      <c r="B18" s="99" t="s">
        <v>83</v>
      </c>
      <c r="C18" s="99"/>
      <c r="E18" s="99" t="s">
        <v>448</v>
      </c>
      <c r="F18" s="99"/>
      <c r="H18" s="92" t="s">
        <v>459</v>
      </c>
      <c r="I18" s="92"/>
      <c r="J18" s="92"/>
      <c r="K18" s="92"/>
      <c r="L18" s="92"/>
      <c r="M18" s="92"/>
    </row>
    <row r="19" spans="2:13" ht="27.75" customHeight="1" x14ac:dyDescent="0.3">
      <c r="B19" s="95" t="s">
        <v>449</v>
      </c>
      <c r="C19" s="96"/>
      <c r="E19" s="95" t="s">
        <v>450</v>
      </c>
      <c r="F19" s="96"/>
      <c r="H19" s="2" t="s">
        <v>460</v>
      </c>
      <c r="I19" s="2" t="s">
        <v>461</v>
      </c>
      <c r="J19" s="2" t="s">
        <v>462</v>
      </c>
      <c r="K19" s="2" t="s">
        <v>463</v>
      </c>
      <c r="L19" s="2" t="s">
        <v>464</v>
      </c>
      <c r="M19" s="2" t="s">
        <v>465</v>
      </c>
    </row>
    <row r="20" spans="2:13" ht="15.75" customHeight="1" thickBot="1" x14ac:dyDescent="0.35">
      <c r="B20" s="97" t="s">
        <v>451</v>
      </c>
      <c r="C20" s="98"/>
      <c r="E20" s="97" t="s">
        <v>452</v>
      </c>
      <c r="F20" s="98"/>
      <c r="H20" s="42">
        <v>12</v>
      </c>
      <c r="I20" s="42">
        <v>10</v>
      </c>
      <c r="J20" s="42">
        <v>9</v>
      </c>
      <c r="K20" s="42">
        <v>8</v>
      </c>
      <c r="L20" s="42">
        <v>7</v>
      </c>
      <c r="M20" s="42">
        <v>7</v>
      </c>
    </row>
    <row r="22" spans="2:13" ht="18" customHeight="1" thickBot="1" x14ac:dyDescent="0.35">
      <c r="B22" s="99" t="s">
        <v>453</v>
      </c>
      <c r="C22" s="99"/>
      <c r="E22" s="99" t="s">
        <v>454</v>
      </c>
      <c r="F22" s="99"/>
    </row>
    <row r="23" spans="2:13" ht="27.75" customHeight="1" x14ac:dyDescent="0.3">
      <c r="B23" s="95" t="s">
        <v>455</v>
      </c>
      <c r="C23" s="96"/>
      <c r="E23" s="95" t="s">
        <v>456</v>
      </c>
      <c r="F23" s="96"/>
    </row>
    <row r="24" spans="2:13" ht="15.75" customHeight="1" thickBot="1" x14ac:dyDescent="0.35">
      <c r="B24" s="97" t="s">
        <v>457</v>
      </c>
      <c r="C24" s="98"/>
      <c r="E24" s="97" t="s">
        <v>458</v>
      </c>
      <c r="F24" s="98"/>
    </row>
    <row r="26" spans="2:13" ht="7.5" customHeight="1" x14ac:dyDescent="0.3"/>
    <row r="27" spans="2:13" ht="21.75" customHeight="1" x14ac:dyDescent="0.3">
      <c r="B27" s="60" t="s">
        <v>466</v>
      </c>
      <c r="C27" s="60"/>
      <c r="D27" s="60"/>
      <c r="E27" s="60"/>
    </row>
    <row r="28" spans="2:13" ht="21.75" customHeight="1" x14ac:dyDescent="0.3">
      <c r="B28" s="69" t="s">
        <v>467</v>
      </c>
      <c r="C28" s="69"/>
      <c r="D28" s="69"/>
      <c r="E28" s="69"/>
    </row>
    <row r="29" spans="2:13" ht="43.5" customHeight="1" x14ac:dyDescent="0.3">
      <c r="B29" s="70" t="s">
        <v>170</v>
      </c>
      <c r="C29" s="70"/>
      <c r="D29" s="70"/>
      <c r="E29" s="70"/>
    </row>
    <row r="30" spans="2:13" ht="15" customHeight="1" x14ac:dyDescent="0.3">
      <c r="B30" s="70"/>
      <c r="C30" s="70"/>
      <c r="D30" s="70"/>
      <c r="E30" s="70"/>
    </row>
    <row r="31" spans="2:13" ht="21.75" customHeight="1" x14ac:dyDescent="0.3">
      <c r="B31" s="69" t="s">
        <v>468</v>
      </c>
      <c r="C31" s="69"/>
      <c r="D31" s="69"/>
      <c r="E31" s="69"/>
    </row>
    <row r="32" spans="2:13" ht="43.5" customHeight="1" x14ac:dyDescent="0.3">
      <c r="B32" s="70" t="s">
        <v>170</v>
      </c>
      <c r="C32" s="70"/>
      <c r="D32" s="70"/>
      <c r="E32" s="70"/>
    </row>
    <row r="33" spans="2:5" ht="15" customHeight="1" x14ac:dyDescent="0.3">
      <c r="B33" s="70"/>
      <c r="C33" s="70"/>
      <c r="D33" s="70"/>
      <c r="E33" s="70"/>
    </row>
    <row r="34" spans="2:5" ht="21.75" customHeight="1" x14ac:dyDescent="0.3">
      <c r="B34" s="69" t="s">
        <v>469</v>
      </c>
      <c r="C34" s="69"/>
      <c r="D34" s="69"/>
      <c r="E34" s="69"/>
    </row>
    <row r="35" spans="2:5" ht="43.5" customHeight="1" x14ac:dyDescent="0.3">
      <c r="B35" s="70" t="s">
        <v>170</v>
      </c>
      <c r="C35" s="70"/>
      <c r="D35" s="70"/>
      <c r="E35" s="70"/>
    </row>
    <row r="36" spans="2:5" ht="15" customHeight="1" x14ac:dyDescent="0.3">
      <c r="B36" s="70"/>
      <c r="C36" s="70"/>
      <c r="D36" s="70"/>
      <c r="E36" s="70"/>
    </row>
    <row r="37" spans="2:5" ht="21.75" customHeight="1" x14ac:dyDescent="0.3">
      <c r="B37" s="69" t="s">
        <v>470</v>
      </c>
      <c r="C37" s="69"/>
      <c r="D37" s="69"/>
      <c r="E37" s="69"/>
    </row>
    <row r="38" spans="2:5" ht="43.5" customHeight="1" x14ac:dyDescent="0.3">
      <c r="B38" s="70" t="s">
        <v>170</v>
      </c>
      <c r="C38" s="70"/>
      <c r="D38" s="70"/>
      <c r="E38" s="70"/>
    </row>
    <row r="39" spans="2:5" ht="15" customHeight="1" x14ac:dyDescent="0.3">
      <c r="B39" s="70"/>
      <c r="C39" s="70"/>
      <c r="D39" s="70"/>
      <c r="E39" s="70"/>
    </row>
    <row r="40" spans="2:5" ht="21.75" customHeight="1" x14ac:dyDescent="0.3">
      <c r="B40" s="69" t="s">
        <v>471</v>
      </c>
      <c r="C40" s="69"/>
      <c r="D40" s="69"/>
      <c r="E40" s="69"/>
    </row>
    <row r="41" spans="2:5" ht="43.5" customHeight="1" x14ac:dyDescent="0.3">
      <c r="B41" s="70" t="s">
        <v>170</v>
      </c>
      <c r="C41" s="70"/>
      <c r="D41" s="70"/>
      <c r="E41" s="70"/>
    </row>
    <row r="42" spans="2:5" ht="15" customHeight="1" x14ac:dyDescent="0.3">
      <c r="B42" s="70"/>
      <c r="C42" s="70"/>
      <c r="D42" s="70"/>
      <c r="E42" s="70"/>
    </row>
    <row r="43" spans="2:5" ht="21.75" customHeight="1" x14ac:dyDescent="0.3">
      <c r="B43" s="69" t="s">
        <v>472</v>
      </c>
      <c r="C43" s="69"/>
      <c r="D43" s="69"/>
      <c r="E43" s="69"/>
    </row>
    <row r="44" spans="2:5" ht="43.5" customHeight="1" x14ac:dyDescent="0.3">
      <c r="B44" s="70" t="s">
        <v>170</v>
      </c>
      <c r="C44" s="70"/>
      <c r="D44" s="70"/>
      <c r="E44" s="70"/>
    </row>
    <row r="45" spans="2:5" ht="15" customHeight="1" x14ac:dyDescent="0.3">
      <c r="B45" s="70"/>
      <c r="C45" s="70"/>
      <c r="D45" s="70"/>
      <c r="E45" s="70"/>
    </row>
    <row r="46" spans="2:5" ht="21.75" customHeight="1" x14ac:dyDescent="0.3">
      <c r="B46" s="69" t="s">
        <v>473</v>
      </c>
      <c r="C46" s="69"/>
      <c r="D46" s="69"/>
      <c r="E46" s="69"/>
    </row>
    <row r="47" spans="2:5" ht="43.5" customHeight="1" x14ac:dyDescent="0.3">
      <c r="B47" s="70" t="s">
        <v>170</v>
      </c>
      <c r="C47" s="70"/>
      <c r="D47" s="70"/>
      <c r="E47" s="70"/>
    </row>
    <row r="48" spans="2:5" ht="15" customHeight="1" x14ac:dyDescent="0.3">
      <c r="B48" s="70"/>
      <c r="C48" s="70"/>
      <c r="D48" s="70"/>
      <c r="E48" s="70"/>
    </row>
    <row r="49" spans="2:5" ht="21.75" customHeight="1" x14ac:dyDescent="0.3">
      <c r="B49" s="69" t="s">
        <v>474</v>
      </c>
      <c r="C49" s="69"/>
      <c r="D49" s="69"/>
      <c r="E49" s="69"/>
    </row>
    <row r="50" spans="2:5" ht="43.5" customHeight="1" x14ac:dyDescent="0.3">
      <c r="B50" s="70" t="s">
        <v>170</v>
      </c>
      <c r="C50" s="70"/>
      <c r="D50" s="70"/>
      <c r="E50" s="70"/>
    </row>
    <row r="51" spans="2:5" ht="15" customHeight="1" x14ac:dyDescent="0.3">
      <c r="B51" s="70"/>
      <c r="C51" s="70"/>
      <c r="D51" s="70"/>
      <c r="E51" s="70"/>
    </row>
    <row r="52" spans="2:5" ht="6" customHeight="1" x14ac:dyDescent="0.3"/>
  </sheetData>
  <mergeCells count="51">
    <mergeCell ref="B6:C6"/>
    <mergeCell ref="E6:F6"/>
    <mergeCell ref="B3:F3"/>
    <mergeCell ref="B1:F1"/>
    <mergeCell ref="B7:C7"/>
    <mergeCell ref="E7:F7"/>
    <mergeCell ref="B8:C8"/>
    <mergeCell ref="E8:F8"/>
    <mergeCell ref="B10:C10"/>
    <mergeCell ref="E10:F10"/>
    <mergeCell ref="B11:C11"/>
    <mergeCell ref="E11:F11"/>
    <mergeCell ref="B12:C12"/>
    <mergeCell ref="E12:F12"/>
    <mergeCell ref="B14:C14"/>
    <mergeCell ref="E14:F14"/>
    <mergeCell ref="B15:C15"/>
    <mergeCell ref="E15:F15"/>
    <mergeCell ref="B16:C16"/>
    <mergeCell ref="E16:F16"/>
    <mergeCell ref="B18:C18"/>
    <mergeCell ref="E18:F18"/>
    <mergeCell ref="B19:C19"/>
    <mergeCell ref="E19:F19"/>
    <mergeCell ref="B20:C20"/>
    <mergeCell ref="E20:F20"/>
    <mergeCell ref="B22:C22"/>
    <mergeCell ref="E22:F22"/>
    <mergeCell ref="B29:E30"/>
    <mergeCell ref="B31:E31"/>
    <mergeCell ref="B32:E33"/>
    <mergeCell ref="B23:C23"/>
    <mergeCell ref="E23:F23"/>
    <mergeCell ref="B24:C24"/>
    <mergeCell ref="E24:F24"/>
    <mergeCell ref="H18:M18"/>
    <mergeCell ref="B49:E49"/>
    <mergeCell ref="B50:E51"/>
    <mergeCell ref="B4:F4"/>
    <mergeCell ref="B41:E42"/>
    <mergeCell ref="B43:E43"/>
    <mergeCell ref="B44:E45"/>
    <mergeCell ref="B46:E46"/>
    <mergeCell ref="B47:E48"/>
    <mergeCell ref="B34:E34"/>
    <mergeCell ref="B35:E36"/>
    <mergeCell ref="B37:E37"/>
    <mergeCell ref="B38:E39"/>
    <mergeCell ref="B40:E40"/>
    <mergeCell ref="B27:E27"/>
    <mergeCell ref="B28:E2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</sheetPr>
  <dimension ref="B1:C61"/>
  <sheetViews>
    <sheetView showGridLines="0" topLeftCell="A10" zoomScaleNormal="100" workbookViewId="0">
      <selection activeCell="B21" sqref="B21:C21"/>
    </sheetView>
  </sheetViews>
  <sheetFormatPr defaultColWidth="8.6640625" defaultRowHeight="14.4" x14ac:dyDescent="0.3"/>
  <cols>
    <col min="1" max="1" width="3" customWidth="1"/>
    <col min="2" max="2" width="42" customWidth="1"/>
    <col min="3" max="3" width="74.5546875" customWidth="1"/>
    <col min="4" max="4" width="3" customWidth="1"/>
  </cols>
  <sheetData>
    <row r="1" spans="2:3" ht="27.75" customHeight="1" x14ac:dyDescent="0.3">
      <c r="B1" s="59" t="s">
        <v>475</v>
      </c>
      <c r="C1" s="59"/>
    </row>
    <row r="2" spans="2:3" ht="6" customHeight="1" x14ac:dyDescent="0.3"/>
    <row r="3" spans="2:3" ht="21.75" customHeight="1" x14ac:dyDescent="0.3">
      <c r="B3" s="60" t="s">
        <v>476</v>
      </c>
      <c r="C3" s="60"/>
    </row>
    <row r="4" spans="2:3" ht="51.75" customHeight="1" x14ac:dyDescent="0.3">
      <c r="B4" s="61" t="s">
        <v>477</v>
      </c>
      <c r="C4" s="61"/>
    </row>
    <row r="5" spans="2:3" ht="6" customHeight="1" x14ac:dyDescent="0.3"/>
    <row r="6" spans="2:3" ht="21.75" customHeight="1" x14ac:dyDescent="0.3">
      <c r="B6" s="58" t="s">
        <v>478</v>
      </c>
      <c r="C6" s="58"/>
    </row>
    <row r="7" spans="2:3" ht="21.75" customHeight="1" x14ac:dyDescent="0.3">
      <c r="B7" s="57" t="s">
        <v>479</v>
      </c>
      <c r="C7" s="57"/>
    </row>
    <row r="8" spans="2:3" ht="21.75" customHeight="1" x14ac:dyDescent="0.3">
      <c r="B8" s="57" t="s">
        <v>532</v>
      </c>
      <c r="C8" s="57"/>
    </row>
    <row r="9" spans="2:3" ht="21.75" customHeight="1" x14ac:dyDescent="0.3">
      <c r="B9" s="57" t="s">
        <v>533</v>
      </c>
      <c r="C9" s="57"/>
    </row>
    <row r="10" spans="2:3" ht="21.75" customHeight="1" x14ac:dyDescent="0.3">
      <c r="B10" s="57" t="s">
        <v>480</v>
      </c>
      <c r="C10" s="57"/>
    </row>
    <row r="11" spans="2:3" ht="43.5" customHeight="1" x14ac:dyDescent="0.3">
      <c r="B11" s="28" t="s">
        <v>481</v>
      </c>
      <c r="C11" s="9" t="s">
        <v>543</v>
      </c>
    </row>
    <row r="12" spans="2:3" ht="7.5" customHeight="1" x14ac:dyDescent="0.3"/>
    <row r="13" spans="2:3" ht="21.75" customHeight="1" x14ac:dyDescent="0.3">
      <c r="B13" s="58" t="s">
        <v>482</v>
      </c>
      <c r="C13" s="58"/>
    </row>
    <row r="14" spans="2:3" ht="21.75" customHeight="1" x14ac:dyDescent="0.3">
      <c r="B14" s="57" t="s">
        <v>483</v>
      </c>
      <c r="C14" s="57"/>
    </row>
    <row r="15" spans="2:3" ht="21.75" customHeight="1" x14ac:dyDescent="0.3">
      <c r="B15" s="57" t="s">
        <v>484</v>
      </c>
      <c r="C15" s="57"/>
    </row>
    <row r="16" spans="2:3" ht="21.75" customHeight="1" x14ac:dyDescent="0.3">
      <c r="B16" s="57" t="s">
        <v>485</v>
      </c>
      <c r="C16" s="57"/>
    </row>
    <row r="17" spans="2:3" ht="21.75" customHeight="1" x14ac:dyDescent="0.3">
      <c r="B17" s="57" t="s">
        <v>486</v>
      </c>
      <c r="C17" s="57"/>
    </row>
    <row r="18" spans="2:3" ht="43.5" customHeight="1" x14ac:dyDescent="0.3">
      <c r="B18" s="28" t="s">
        <v>481</v>
      </c>
      <c r="C18" s="9" t="s">
        <v>170</v>
      </c>
    </row>
    <row r="19" spans="2:3" ht="7.5" customHeight="1" x14ac:dyDescent="0.3"/>
    <row r="20" spans="2:3" ht="21.75" customHeight="1" x14ac:dyDescent="0.3">
      <c r="B20" s="58" t="s">
        <v>487</v>
      </c>
      <c r="C20" s="58"/>
    </row>
    <row r="21" spans="2:3" ht="21.75" customHeight="1" x14ac:dyDescent="0.3">
      <c r="B21" s="57" t="s">
        <v>534</v>
      </c>
      <c r="C21" s="57"/>
    </row>
    <row r="22" spans="2:3" ht="21.75" customHeight="1" x14ac:dyDescent="0.3">
      <c r="B22" s="57" t="s">
        <v>535</v>
      </c>
      <c r="C22" s="57"/>
    </row>
    <row r="23" spans="2:3" ht="21.75" customHeight="1" x14ac:dyDescent="0.3">
      <c r="B23" s="57" t="s">
        <v>488</v>
      </c>
      <c r="C23" s="57"/>
    </row>
    <row r="24" spans="2:3" ht="21.75" customHeight="1" x14ac:dyDescent="0.3">
      <c r="B24" s="57" t="s">
        <v>489</v>
      </c>
      <c r="C24" s="57"/>
    </row>
    <row r="25" spans="2:3" ht="43.5" customHeight="1" x14ac:dyDescent="0.3">
      <c r="B25" s="28" t="s">
        <v>481</v>
      </c>
      <c r="C25" s="9" t="s">
        <v>170</v>
      </c>
    </row>
    <row r="26" spans="2:3" ht="7.5" customHeight="1" x14ac:dyDescent="0.3"/>
    <row r="27" spans="2:3" ht="21.75" customHeight="1" x14ac:dyDescent="0.3">
      <c r="B27" s="58" t="s">
        <v>490</v>
      </c>
      <c r="C27" s="58"/>
    </row>
    <row r="28" spans="2:3" ht="21.75" customHeight="1" x14ac:dyDescent="0.3">
      <c r="B28" s="57" t="s">
        <v>491</v>
      </c>
      <c r="C28" s="57"/>
    </row>
    <row r="29" spans="2:3" ht="21.75" customHeight="1" x14ac:dyDescent="0.3">
      <c r="B29" s="57" t="s">
        <v>492</v>
      </c>
      <c r="C29" s="57"/>
    </row>
    <row r="30" spans="2:3" ht="21.75" customHeight="1" x14ac:dyDescent="0.3">
      <c r="B30" s="57" t="s">
        <v>493</v>
      </c>
      <c r="C30" s="57"/>
    </row>
    <row r="31" spans="2:3" ht="21.75" customHeight="1" x14ac:dyDescent="0.3">
      <c r="B31" s="57" t="s">
        <v>494</v>
      </c>
      <c r="C31" s="57"/>
    </row>
    <row r="32" spans="2:3" ht="43.5" customHeight="1" x14ac:dyDescent="0.3">
      <c r="B32" s="28" t="s">
        <v>481</v>
      </c>
      <c r="C32" s="9" t="s">
        <v>170</v>
      </c>
    </row>
    <row r="33" spans="2:3" ht="7.5" customHeight="1" x14ac:dyDescent="0.3"/>
    <row r="34" spans="2:3" ht="21.75" customHeight="1" x14ac:dyDescent="0.3">
      <c r="B34" s="58" t="s">
        <v>495</v>
      </c>
      <c r="C34" s="58"/>
    </row>
    <row r="35" spans="2:3" ht="21.75" customHeight="1" x14ac:dyDescent="0.3">
      <c r="B35" s="57" t="s">
        <v>496</v>
      </c>
      <c r="C35" s="57"/>
    </row>
    <row r="36" spans="2:3" ht="21.75" customHeight="1" x14ac:dyDescent="0.3">
      <c r="B36" s="57" t="s">
        <v>536</v>
      </c>
      <c r="C36" s="57"/>
    </row>
    <row r="37" spans="2:3" ht="21.75" customHeight="1" x14ac:dyDescent="0.3">
      <c r="B37" s="57" t="s">
        <v>537</v>
      </c>
      <c r="C37" s="57"/>
    </row>
    <row r="38" spans="2:3" ht="21.75" customHeight="1" x14ac:dyDescent="0.3">
      <c r="B38" s="57" t="s">
        <v>538</v>
      </c>
      <c r="C38" s="57"/>
    </row>
    <row r="39" spans="2:3" ht="43.5" customHeight="1" x14ac:dyDescent="0.3">
      <c r="B39" s="28" t="s">
        <v>481</v>
      </c>
      <c r="C39" s="9" t="s">
        <v>170</v>
      </c>
    </row>
    <row r="40" spans="2:3" ht="7.5" customHeight="1" x14ac:dyDescent="0.3"/>
    <row r="41" spans="2:3" ht="21.75" customHeight="1" x14ac:dyDescent="0.3">
      <c r="B41" s="58" t="s">
        <v>497</v>
      </c>
      <c r="C41" s="58"/>
    </row>
    <row r="42" spans="2:3" ht="21.75" customHeight="1" x14ac:dyDescent="0.3">
      <c r="B42" s="57" t="s">
        <v>498</v>
      </c>
      <c r="C42" s="57"/>
    </row>
    <row r="43" spans="2:3" ht="21.75" customHeight="1" x14ac:dyDescent="0.3">
      <c r="B43" s="57" t="s">
        <v>499</v>
      </c>
      <c r="C43" s="57"/>
    </row>
    <row r="44" spans="2:3" ht="21.75" customHeight="1" x14ac:dyDescent="0.3">
      <c r="B44" s="57" t="s">
        <v>500</v>
      </c>
      <c r="C44" s="57"/>
    </row>
    <row r="45" spans="2:3" ht="21.75" customHeight="1" x14ac:dyDescent="0.3">
      <c r="B45" s="57" t="s">
        <v>501</v>
      </c>
      <c r="C45" s="57"/>
    </row>
    <row r="46" spans="2:3" ht="43.5" customHeight="1" x14ac:dyDescent="0.3">
      <c r="B46" s="28" t="s">
        <v>481</v>
      </c>
      <c r="C46" s="9" t="s">
        <v>170</v>
      </c>
    </row>
    <row r="47" spans="2:3" ht="7.5" customHeight="1" x14ac:dyDescent="0.3"/>
    <row r="48" spans="2:3" ht="21.75" customHeight="1" x14ac:dyDescent="0.3">
      <c r="B48" s="58" t="s">
        <v>502</v>
      </c>
      <c r="C48" s="58"/>
    </row>
    <row r="49" spans="2:3" ht="21.75" customHeight="1" x14ac:dyDescent="0.3">
      <c r="B49" s="57" t="s">
        <v>539</v>
      </c>
      <c r="C49" s="57"/>
    </row>
    <row r="50" spans="2:3" ht="21.75" customHeight="1" x14ac:dyDescent="0.3">
      <c r="B50" s="57" t="s">
        <v>540</v>
      </c>
      <c r="C50" s="57"/>
    </row>
    <row r="51" spans="2:3" ht="21.75" customHeight="1" x14ac:dyDescent="0.3">
      <c r="B51" s="57" t="s">
        <v>503</v>
      </c>
      <c r="C51" s="57"/>
    </row>
    <row r="52" spans="2:3" ht="21.75" customHeight="1" x14ac:dyDescent="0.3">
      <c r="B52" s="57" t="s">
        <v>504</v>
      </c>
      <c r="C52" s="57"/>
    </row>
    <row r="53" spans="2:3" ht="43.5" customHeight="1" x14ac:dyDescent="0.3">
      <c r="B53" s="28" t="s">
        <v>481</v>
      </c>
      <c r="C53" s="9" t="s">
        <v>170</v>
      </c>
    </row>
    <row r="54" spans="2:3" ht="7.5" customHeight="1" x14ac:dyDescent="0.3"/>
    <row r="55" spans="2:3" ht="21.75" customHeight="1" x14ac:dyDescent="0.3">
      <c r="B55" s="58" t="s">
        <v>505</v>
      </c>
      <c r="C55" s="58"/>
    </row>
    <row r="56" spans="2:3" ht="21.75" customHeight="1" x14ac:dyDescent="0.3">
      <c r="B56" s="57" t="s">
        <v>506</v>
      </c>
      <c r="C56" s="57"/>
    </row>
    <row r="57" spans="2:3" ht="21.75" customHeight="1" x14ac:dyDescent="0.3">
      <c r="B57" s="57" t="s">
        <v>541</v>
      </c>
      <c r="C57" s="57"/>
    </row>
    <row r="58" spans="2:3" ht="21.75" customHeight="1" x14ac:dyDescent="0.3">
      <c r="B58" s="57" t="s">
        <v>542</v>
      </c>
      <c r="C58" s="57"/>
    </row>
    <row r="59" spans="2:3" ht="21.75" customHeight="1" x14ac:dyDescent="0.3">
      <c r="B59" s="57" t="s">
        <v>507</v>
      </c>
      <c r="C59" s="57"/>
    </row>
    <row r="60" spans="2:3" ht="43.5" customHeight="1" x14ac:dyDescent="0.3">
      <c r="B60" s="28" t="s">
        <v>481</v>
      </c>
      <c r="C60" s="9" t="s">
        <v>170</v>
      </c>
    </row>
    <row r="61" spans="2:3" ht="7.5" customHeight="1" x14ac:dyDescent="0.3"/>
  </sheetData>
  <mergeCells count="43">
    <mergeCell ref="B1:C1"/>
    <mergeCell ref="B3:C3"/>
    <mergeCell ref="B4:C4"/>
    <mergeCell ref="B6:C6"/>
    <mergeCell ref="B7:C7"/>
    <mergeCell ref="B9:C9"/>
    <mergeCell ref="B8:C8"/>
    <mergeCell ref="B10:C10"/>
    <mergeCell ref="B13:C13"/>
    <mergeCell ref="B14:C14"/>
    <mergeCell ref="B15:C15"/>
    <mergeCell ref="B16:C16"/>
    <mergeCell ref="B17:C17"/>
    <mergeCell ref="B20:C20"/>
    <mergeCell ref="B22:C22"/>
    <mergeCell ref="B21:C21"/>
    <mergeCell ref="B23:C23"/>
    <mergeCell ref="B24:C24"/>
    <mergeCell ref="B27:C27"/>
    <mergeCell ref="B28:C28"/>
    <mergeCell ref="B29:C29"/>
    <mergeCell ref="B30:C30"/>
    <mergeCell ref="B31:C31"/>
    <mergeCell ref="B34:C34"/>
    <mergeCell ref="B35:C35"/>
    <mergeCell ref="B38:C38"/>
    <mergeCell ref="B36:C36"/>
    <mergeCell ref="B37:C37"/>
    <mergeCell ref="B41:C41"/>
    <mergeCell ref="B42:C42"/>
    <mergeCell ref="B43:C43"/>
    <mergeCell ref="B44:C44"/>
    <mergeCell ref="B45:C45"/>
    <mergeCell ref="B48:C48"/>
    <mergeCell ref="B50:C50"/>
    <mergeCell ref="B58:C58"/>
    <mergeCell ref="B57:C57"/>
    <mergeCell ref="B59:C59"/>
    <mergeCell ref="B49:C49"/>
    <mergeCell ref="B51:C51"/>
    <mergeCell ref="B52:C52"/>
    <mergeCell ref="B55:C55"/>
    <mergeCell ref="B56:C56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79998168889431442"/>
  </sheetPr>
  <dimension ref="B1:C59"/>
  <sheetViews>
    <sheetView showGridLines="0" zoomScaleNormal="100" workbookViewId="0">
      <selection activeCell="B9" sqref="B9:C10"/>
    </sheetView>
  </sheetViews>
  <sheetFormatPr defaultColWidth="8.6640625" defaultRowHeight="14.4" x14ac:dyDescent="0.3"/>
  <cols>
    <col min="1" max="1" width="3" customWidth="1"/>
    <col min="2" max="2" width="28" customWidth="1"/>
    <col min="3" max="3" width="91.44140625" customWidth="1"/>
    <col min="4" max="4" width="3" customWidth="1"/>
  </cols>
  <sheetData>
    <row r="1" spans="2:3" ht="27.75" customHeight="1" x14ac:dyDescent="0.3">
      <c r="B1" s="59" t="s">
        <v>508</v>
      </c>
      <c r="C1" s="59"/>
    </row>
    <row r="2" spans="2:3" ht="6" customHeight="1" x14ac:dyDescent="0.3"/>
    <row r="3" spans="2:3" ht="21.75" customHeight="1" x14ac:dyDescent="0.3">
      <c r="B3" s="60" t="s">
        <v>509</v>
      </c>
      <c r="C3" s="60"/>
    </row>
    <row r="4" spans="2:3" ht="51.75" customHeight="1" x14ac:dyDescent="0.3">
      <c r="B4" s="61" t="s">
        <v>510</v>
      </c>
      <c r="C4" s="61"/>
    </row>
    <row r="5" spans="2:3" ht="7.5" customHeight="1" x14ac:dyDescent="0.3"/>
    <row r="6" spans="2:3" ht="27.75" customHeight="1" x14ac:dyDescent="0.3">
      <c r="B6" s="100" t="s">
        <v>511</v>
      </c>
      <c r="C6" s="100"/>
    </row>
    <row r="7" spans="2:3" ht="51.75" customHeight="1" x14ac:dyDescent="0.3">
      <c r="B7" s="61" t="s">
        <v>512</v>
      </c>
      <c r="C7" s="61"/>
    </row>
    <row r="8" spans="2:3" ht="21.75" customHeight="1" x14ac:dyDescent="0.3">
      <c r="B8" s="69" t="s">
        <v>513</v>
      </c>
      <c r="C8" s="69"/>
    </row>
    <row r="9" spans="2:3" ht="43.5" customHeight="1" x14ac:dyDescent="0.3">
      <c r="B9" s="70" t="s">
        <v>170</v>
      </c>
      <c r="C9" s="70"/>
    </row>
    <row r="10" spans="2:3" ht="15" customHeight="1" x14ac:dyDescent="0.3">
      <c r="B10" s="70"/>
      <c r="C10" s="70"/>
    </row>
    <row r="11" spans="2:3" ht="21.75" customHeight="1" x14ac:dyDescent="0.3">
      <c r="B11" s="69" t="s">
        <v>514</v>
      </c>
      <c r="C11" s="69"/>
    </row>
    <row r="12" spans="2:3" ht="43.5" customHeight="1" x14ac:dyDescent="0.3">
      <c r="B12" s="70" t="s">
        <v>170</v>
      </c>
      <c r="C12" s="70"/>
    </row>
    <row r="13" spans="2:3" ht="15" customHeight="1" x14ac:dyDescent="0.3">
      <c r="B13" s="70"/>
      <c r="C13" s="70"/>
    </row>
    <row r="14" spans="2:3" ht="21.75" customHeight="1" x14ac:dyDescent="0.3">
      <c r="B14" s="69" t="s">
        <v>515</v>
      </c>
      <c r="C14" s="69"/>
    </row>
    <row r="15" spans="2:3" ht="43.5" customHeight="1" x14ac:dyDescent="0.3">
      <c r="B15" s="70" t="s">
        <v>170</v>
      </c>
      <c r="C15" s="70"/>
    </row>
    <row r="16" spans="2:3" ht="15" customHeight="1" x14ac:dyDescent="0.3">
      <c r="B16" s="70"/>
      <c r="C16" s="70"/>
    </row>
    <row r="17" spans="2:3" ht="21.75" customHeight="1" x14ac:dyDescent="0.3">
      <c r="B17" s="69" t="s">
        <v>516</v>
      </c>
      <c r="C17" s="69"/>
    </row>
    <row r="18" spans="2:3" ht="43.5" customHeight="1" x14ac:dyDescent="0.3">
      <c r="B18" s="70" t="s">
        <v>170</v>
      </c>
      <c r="C18" s="70"/>
    </row>
    <row r="19" spans="2:3" ht="15" customHeight="1" x14ac:dyDescent="0.3">
      <c r="B19" s="70"/>
      <c r="C19" s="70"/>
    </row>
    <row r="20" spans="2:3" ht="21.75" customHeight="1" x14ac:dyDescent="0.3">
      <c r="B20" s="69" t="s">
        <v>517</v>
      </c>
      <c r="C20" s="69"/>
    </row>
    <row r="21" spans="2:3" ht="43.5" customHeight="1" x14ac:dyDescent="0.3">
      <c r="B21" s="70" t="s">
        <v>170</v>
      </c>
      <c r="C21" s="70"/>
    </row>
    <row r="22" spans="2:3" ht="15" customHeight="1" x14ac:dyDescent="0.3">
      <c r="B22" s="70"/>
      <c r="C22" s="70"/>
    </row>
    <row r="23" spans="2:3" ht="9.75" customHeight="1" x14ac:dyDescent="0.3"/>
    <row r="24" spans="2:3" ht="27.75" customHeight="1" x14ac:dyDescent="0.3">
      <c r="B24" s="100" t="s">
        <v>518</v>
      </c>
      <c r="C24" s="100"/>
    </row>
    <row r="25" spans="2:3" ht="51.75" customHeight="1" x14ac:dyDescent="0.3">
      <c r="B25" s="61" t="s">
        <v>519</v>
      </c>
      <c r="C25" s="61"/>
    </row>
    <row r="26" spans="2:3" ht="21.75" customHeight="1" x14ac:dyDescent="0.3">
      <c r="B26" s="69" t="s">
        <v>513</v>
      </c>
      <c r="C26" s="69"/>
    </row>
    <row r="27" spans="2:3" ht="43.5" customHeight="1" x14ac:dyDescent="0.3">
      <c r="B27" s="70" t="s">
        <v>170</v>
      </c>
      <c r="C27" s="70"/>
    </row>
    <row r="28" spans="2:3" ht="15" customHeight="1" x14ac:dyDescent="0.3">
      <c r="B28" s="70"/>
      <c r="C28" s="70"/>
    </row>
    <row r="29" spans="2:3" ht="21.75" customHeight="1" x14ac:dyDescent="0.3">
      <c r="B29" s="69" t="s">
        <v>514</v>
      </c>
      <c r="C29" s="69"/>
    </row>
    <row r="30" spans="2:3" ht="43.5" customHeight="1" x14ac:dyDescent="0.3">
      <c r="B30" s="70" t="s">
        <v>170</v>
      </c>
      <c r="C30" s="70"/>
    </row>
    <row r="31" spans="2:3" ht="15" customHeight="1" x14ac:dyDescent="0.3">
      <c r="B31" s="70"/>
      <c r="C31" s="70"/>
    </row>
    <row r="32" spans="2:3" ht="21.75" customHeight="1" x14ac:dyDescent="0.3">
      <c r="B32" s="69" t="s">
        <v>515</v>
      </c>
      <c r="C32" s="69"/>
    </row>
    <row r="33" spans="2:3" ht="43.5" customHeight="1" x14ac:dyDescent="0.3">
      <c r="B33" s="70" t="s">
        <v>170</v>
      </c>
      <c r="C33" s="70"/>
    </row>
    <row r="34" spans="2:3" ht="15" customHeight="1" x14ac:dyDescent="0.3">
      <c r="B34" s="70"/>
      <c r="C34" s="70"/>
    </row>
    <row r="35" spans="2:3" ht="21.75" customHeight="1" x14ac:dyDescent="0.3">
      <c r="B35" s="69" t="s">
        <v>516</v>
      </c>
      <c r="C35" s="69"/>
    </row>
    <row r="36" spans="2:3" ht="43.5" customHeight="1" x14ac:dyDescent="0.3">
      <c r="B36" s="70" t="s">
        <v>170</v>
      </c>
      <c r="C36" s="70"/>
    </row>
    <row r="37" spans="2:3" ht="15" customHeight="1" x14ac:dyDescent="0.3">
      <c r="B37" s="70"/>
      <c r="C37" s="70"/>
    </row>
    <row r="38" spans="2:3" ht="21.75" customHeight="1" x14ac:dyDescent="0.3">
      <c r="B38" s="69" t="s">
        <v>517</v>
      </c>
      <c r="C38" s="69"/>
    </row>
    <row r="39" spans="2:3" ht="43.5" customHeight="1" x14ac:dyDescent="0.3">
      <c r="B39" s="70" t="s">
        <v>170</v>
      </c>
      <c r="C39" s="70"/>
    </row>
    <row r="40" spans="2:3" ht="15" customHeight="1" x14ac:dyDescent="0.3">
      <c r="B40" s="70"/>
      <c r="C40" s="70"/>
    </row>
    <row r="41" spans="2:3" ht="9.75" customHeight="1" x14ac:dyDescent="0.3"/>
    <row r="42" spans="2:3" ht="27.75" customHeight="1" x14ac:dyDescent="0.3">
      <c r="B42" s="100" t="s">
        <v>520</v>
      </c>
      <c r="C42" s="100"/>
    </row>
    <row r="43" spans="2:3" ht="51.75" customHeight="1" x14ac:dyDescent="0.3">
      <c r="B43" s="61" t="s">
        <v>521</v>
      </c>
      <c r="C43" s="61"/>
    </row>
    <row r="44" spans="2:3" ht="21.75" customHeight="1" x14ac:dyDescent="0.3">
      <c r="B44" s="69" t="s">
        <v>513</v>
      </c>
      <c r="C44" s="69"/>
    </row>
    <row r="45" spans="2:3" ht="43.5" customHeight="1" x14ac:dyDescent="0.3">
      <c r="B45" s="70" t="s">
        <v>170</v>
      </c>
      <c r="C45" s="70"/>
    </row>
    <row r="46" spans="2:3" ht="15" customHeight="1" x14ac:dyDescent="0.3">
      <c r="B46" s="70"/>
      <c r="C46" s="70"/>
    </row>
    <row r="47" spans="2:3" ht="21.75" customHeight="1" x14ac:dyDescent="0.3">
      <c r="B47" s="69" t="s">
        <v>514</v>
      </c>
      <c r="C47" s="69"/>
    </row>
    <row r="48" spans="2:3" ht="43.5" customHeight="1" x14ac:dyDescent="0.3">
      <c r="B48" s="70" t="s">
        <v>170</v>
      </c>
      <c r="C48" s="70"/>
    </row>
    <row r="49" spans="2:3" ht="15" customHeight="1" x14ac:dyDescent="0.3">
      <c r="B49" s="70"/>
      <c r="C49" s="70"/>
    </row>
    <row r="50" spans="2:3" ht="21.75" customHeight="1" x14ac:dyDescent="0.3">
      <c r="B50" s="69" t="s">
        <v>515</v>
      </c>
      <c r="C50" s="69"/>
    </row>
    <row r="51" spans="2:3" ht="43.5" customHeight="1" x14ac:dyDescent="0.3">
      <c r="B51" s="70" t="s">
        <v>170</v>
      </c>
      <c r="C51" s="70"/>
    </row>
    <row r="52" spans="2:3" ht="15" customHeight="1" x14ac:dyDescent="0.3">
      <c r="B52" s="70"/>
      <c r="C52" s="70"/>
    </row>
    <row r="53" spans="2:3" ht="21.75" customHeight="1" x14ac:dyDescent="0.3">
      <c r="B53" s="69" t="s">
        <v>516</v>
      </c>
      <c r="C53" s="69"/>
    </row>
    <row r="54" spans="2:3" ht="43.5" customHeight="1" x14ac:dyDescent="0.3">
      <c r="B54" s="70" t="s">
        <v>170</v>
      </c>
      <c r="C54" s="70"/>
    </row>
    <row r="55" spans="2:3" ht="15" customHeight="1" x14ac:dyDescent="0.3">
      <c r="B55" s="70"/>
      <c r="C55" s="70"/>
    </row>
    <row r="56" spans="2:3" ht="21.75" customHeight="1" x14ac:dyDescent="0.3">
      <c r="B56" s="69" t="s">
        <v>517</v>
      </c>
      <c r="C56" s="69"/>
    </row>
    <row r="57" spans="2:3" ht="43.5" customHeight="1" x14ac:dyDescent="0.3">
      <c r="B57" s="70" t="s">
        <v>170</v>
      </c>
      <c r="C57" s="70"/>
    </row>
    <row r="58" spans="2:3" ht="15" customHeight="1" x14ac:dyDescent="0.3">
      <c r="B58" s="70"/>
      <c r="C58" s="70"/>
    </row>
    <row r="59" spans="2:3" ht="9.75" customHeight="1" x14ac:dyDescent="0.3"/>
  </sheetData>
  <mergeCells count="39">
    <mergeCell ref="B1:C1"/>
    <mergeCell ref="B3:C3"/>
    <mergeCell ref="B4:C4"/>
    <mergeCell ref="B6:C6"/>
    <mergeCell ref="B7:C7"/>
    <mergeCell ref="B8:C8"/>
    <mergeCell ref="B9:C10"/>
    <mergeCell ref="B11:C11"/>
    <mergeCell ref="B12:C13"/>
    <mergeCell ref="B14:C14"/>
    <mergeCell ref="B15:C16"/>
    <mergeCell ref="B17:C17"/>
    <mergeCell ref="B18:C19"/>
    <mergeCell ref="B20:C20"/>
    <mergeCell ref="B21:C22"/>
    <mergeCell ref="B24:C24"/>
    <mergeCell ref="B25:C25"/>
    <mergeCell ref="B26:C26"/>
    <mergeCell ref="B27:C28"/>
    <mergeCell ref="B29:C29"/>
    <mergeCell ref="B30:C31"/>
    <mergeCell ref="B32:C32"/>
    <mergeCell ref="B33:C34"/>
    <mergeCell ref="B35:C35"/>
    <mergeCell ref="B36:C37"/>
    <mergeCell ref="B38:C38"/>
    <mergeCell ref="B39:C40"/>
    <mergeCell ref="B42:C42"/>
    <mergeCell ref="B43:C43"/>
    <mergeCell ref="B44:C44"/>
    <mergeCell ref="B53:C53"/>
    <mergeCell ref="B54:C55"/>
    <mergeCell ref="B56:C56"/>
    <mergeCell ref="B57:C58"/>
    <mergeCell ref="B45:C46"/>
    <mergeCell ref="B47:C47"/>
    <mergeCell ref="B48:C49"/>
    <mergeCell ref="B50:C50"/>
    <mergeCell ref="B51:C52"/>
  </mergeCells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D7FAC"/>
  </sheetPr>
  <dimension ref="B1:E23"/>
  <sheetViews>
    <sheetView showGridLines="0" zoomScaleNormal="100" workbookViewId="0">
      <selection activeCell="C4" sqref="C4"/>
    </sheetView>
  </sheetViews>
  <sheetFormatPr defaultColWidth="8.6640625" defaultRowHeight="14.4" x14ac:dyDescent="0.3"/>
  <cols>
    <col min="1" max="1" width="3" customWidth="1"/>
    <col min="2" max="2" width="22" customWidth="1"/>
    <col min="3" max="3" width="42" customWidth="1"/>
    <col min="4" max="5" width="32" customWidth="1"/>
    <col min="6" max="6" width="3" customWidth="1"/>
  </cols>
  <sheetData>
    <row r="1" spans="2:5" ht="27.75" customHeight="1" x14ac:dyDescent="0.3">
      <c r="B1" s="62" t="s">
        <v>89</v>
      </c>
      <c r="C1" s="62"/>
      <c r="D1" s="62"/>
      <c r="E1" s="62"/>
    </row>
    <row r="2" spans="2:5" ht="7.5" customHeight="1" x14ac:dyDescent="0.3"/>
    <row r="3" spans="2:5" ht="21.75" customHeight="1" x14ac:dyDescent="0.3">
      <c r="B3" s="2" t="s">
        <v>90</v>
      </c>
      <c r="C3" s="2" t="s">
        <v>91</v>
      </c>
      <c r="D3" s="2" t="s">
        <v>92</v>
      </c>
      <c r="E3" s="2" t="s">
        <v>93</v>
      </c>
    </row>
    <row r="4" spans="2:5" ht="39.75" customHeight="1" x14ac:dyDescent="0.3">
      <c r="B4" s="6" t="s">
        <v>94</v>
      </c>
      <c r="C4" s="7" t="s">
        <v>95</v>
      </c>
      <c r="D4" s="7" t="s">
        <v>96</v>
      </c>
      <c r="E4" s="7" t="s">
        <v>97</v>
      </c>
    </row>
    <row r="5" spans="2:5" ht="39.75" customHeight="1" x14ac:dyDescent="0.3">
      <c r="B5" s="6" t="s">
        <v>98</v>
      </c>
      <c r="C5" s="8" t="s">
        <v>99</v>
      </c>
      <c r="D5" s="8" t="s">
        <v>100</v>
      </c>
      <c r="E5" s="8" t="s">
        <v>101</v>
      </c>
    </row>
    <row r="6" spans="2:5" ht="39.75" customHeight="1" x14ac:dyDescent="0.3">
      <c r="B6" s="6" t="s">
        <v>17</v>
      </c>
      <c r="C6" s="7" t="s">
        <v>102</v>
      </c>
      <c r="D6" s="7" t="s">
        <v>103</v>
      </c>
      <c r="E6" s="7" t="s">
        <v>104</v>
      </c>
    </row>
    <row r="7" spans="2:5" ht="39.75" customHeight="1" x14ac:dyDescent="0.3">
      <c r="B7" s="6" t="s">
        <v>105</v>
      </c>
      <c r="C7" s="8" t="s">
        <v>106</v>
      </c>
      <c r="D7" s="8" t="s">
        <v>107</v>
      </c>
      <c r="E7" s="8" t="s">
        <v>108</v>
      </c>
    </row>
    <row r="8" spans="2:5" ht="39.75" customHeight="1" x14ac:dyDescent="0.3">
      <c r="B8" s="6" t="s">
        <v>23</v>
      </c>
      <c r="C8" s="7" t="s">
        <v>109</v>
      </c>
      <c r="D8" s="7" t="s">
        <v>110</v>
      </c>
      <c r="E8" s="7" t="s">
        <v>111</v>
      </c>
    </row>
    <row r="9" spans="2:5" ht="39.75" customHeight="1" x14ac:dyDescent="0.3">
      <c r="B9" s="6" t="s">
        <v>29</v>
      </c>
      <c r="C9" s="8" t="s">
        <v>112</v>
      </c>
      <c r="D9" s="8" t="s">
        <v>113</v>
      </c>
      <c r="E9" s="8" t="s">
        <v>114</v>
      </c>
    </row>
    <row r="10" spans="2:5" ht="39.75" customHeight="1" x14ac:dyDescent="0.3">
      <c r="B10" s="6" t="s">
        <v>35</v>
      </c>
      <c r="C10" s="7" t="s">
        <v>115</v>
      </c>
      <c r="D10" s="7" t="s">
        <v>116</v>
      </c>
      <c r="E10" s="7" t="s">
        <v>117</v>
      </c>
    </row>
    <row r="11" spans="2:5" ht="39.75" customHeight="1" x14ac:dyDescent="0.3">
      <c r="B11" s="6" t="s">
        <v>41</v>
      </c>
      <c r="C11" s="8" t="s">
        <v>118</v>
      </c>
      <c r="D11" s="8" t="s">
        <v>119</v>
      </c>
      <c r="E11" s="8" t="s">
        <v>120</v>
      </c>
    </row>
    <row r="12" spans="2:5" ht="39.75" customHeight="1" x14ac:dyDescent="0.3">
      <c r="B12" s="6" t="s">
        <v>47</v>
      </c>
      <c r="C12" s="7" t="s">
        <v>121</v>
      </c>
      <c r="D12" s="7" t="s">
        <v>122</v>
      </c>
      <c r="E12" s="7" t="s">
        <v>51</v>
      </c>
    </row>
    <row r="13" spans="2:5" ht="39.75" customHeight="1" x14ac:dyDescent="0.3">
      <c r="B13" s="6" t="s">
        <v>53</v>
      </c>
      <c r="C13" s="8" t="s">
        <v>123</v>
      </c>
      <c r="D13" s="8" t="s">
        <v>124</v>
      </c>
      <c r="E13" s="8" t="s">
        <v>125</v>
      </c>
    </row>
    <row r="14" spans="2:5" ht="39.75" customHeight="1" x14ac:dyDescent="0.3">
      <c r="B14" s="6" t="s">
        <v>126</v>
      </c>
      <c r="C14" s="7" t="s">
        <v>127</v>
      </c>
      <c r="D14" s="7" t="s">
        <v>128</v>
      </c>
      <c r="E14" s="7" t="s">
        <v>129</v>
      </c>
    </row>
    <row r="15" spans="2:5" ht="39.75" customHeight="1" x14ac:dyDescent="0.3">
      <c r="B15" s="6" t="s">
        <v>130</v>
      </c>
      <c r="C15" s="8" t="s">
        <v>131</v>
      </c>
      <c r="D15" s="8" t="s">
        <v>132</v>
      </c>
      <c r="E15" s="8" t="s">
        <v>133</v>
      </c>
    </row>
    <row r="16" spans="2:5" ht="39.75" customHeight="1" x14ac:dyDescent="0.3">
      <c r="B16" s="6" t="s">
        <v>65</v>
      </c>
      <c r="C16" s="7" t="s">
        <v>134</v>
      </c>
      <c r="D16" s="7" t="s">
        <v>135</v>
      </c>
      <c r="E16" s="7" t="s">
        <v>136</v>
      </c>
    </row>
    <row r="17" spans="2:5" ht="39.75" customHeight="1" x14ac:dyDescent="0.3">
      <c r="B17" s="6" t="s">
        <v>71</v>
      </c>
      <c r="C17" s="8" t="s">
        <v>137</v>
      </c>
      <c r="D17" s="8" t="s">
        <v>138</v>
      </c>
      <c r="E17" s="8" t="s">
        <v>139</v>
      </c>
    </row>
    <row r="18" spans="2:5" ht="39.75" customHeight="1" x14ac:dyDescent="0.3">
      <c r="B18" s="6" t="s">
        <v>77</v>
      </c>
      <c r="C18" s="7" t="s">
        <v>140</v>
      </c>
      <c r="D18" s="7" t="s">
        <v>141</v>
      </c>
      <c r="E18" s="7" t="s">
        <v>142</v>
      </c>
    </row>
    <row r="19" spans="2:5" ht="39.75" customHeight="1" x14ac:dyDescent="0.3">
      <c r="B19" s="6" t="s">
        <v>143</v>
      </c>
      <c r="C19" s="8" t="s">
        <v>144</v>
      </c>
      <c r="D19" s="8" t="s">
        <v>145</v>
      </c>
      <c r="E19" s="8" t="s">
        <v>146</v>
      </c>
    </row>
    <row r="20" spans="2:5" ht="39.75" customHeight="1" x14ac:dyDescent="0.3">
      <c r="B20" s="6" t="s">
        <v>147</v>
      </c>
      <c r="C20" s="7" t="s">
        <v>148</v>
      </c>
      <c r="D20" s="7" t="s">
        <v>149</v>
      </c>
      <c r="E20" s="7" t="s">
        <v>150</v>
      </c>
    </row>
    <row r="21" spans="2:5" ht="39.75" customHeight="1" x14ac:dyDescent="0.3">
      <c r="B21" s="6" t="s">
        <v>83</v>
      </c>
      <c r="C21" s="8" t="s">
        <v>151</v>
      </c>
      <c r="D21" s="8" t="s">
        <v>152</v>
      </c>
      <c r="E21" s="8" t="s">
        <v>153</v>
      </c>
    </row>
    <row r="22" spans="2:5" ht="39.75" customHeight="1" x14ac:dyDescent="0.3">
      <c r="B22" s="6" t="s">
        <v>154</v>
      </c>
      <c r="C22" s="7" t="s">
        <v>155</v>
      </c>
      <c r="D22" s="7" t="s">
        <v>156</v>
      </c>
      <c r="E22" s="7" t="s">
        <v>157</v>
      </c>
    </row>
    <row r="23" spans="2:5" ht="39.75" customHeight="1" x14ac:dyDescent="0.3">
      <c r="B23" s="6" t="s">
        <v>158</v>
      </c>
      <c r="C23" s="8" t="s">
        <v>159</v>
      </c>
      <c r="D23" s="8" t="s">
        <v>160</v>
      </c>
      <c r="E23" s="8" t="s">
        <v>161</v>
      </c>
    </row>
  </sheetData>
  <mergeCells count="1">
    <mergeCell ref="B1:E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</sheetPr>
  <dimension ref="B1:G14"/>
  <sheetViews>
    <sheetView showGridLines="0" zoomScale="120" zoomScaleNormal="120" workbookViewId="0">
      <selection activeCell="F6" sqref="F6"/>
    </sheetView>
  </sheetViews>
  <sheetFormatPr defaultColWidth="8.6640625" defaultRowHeight="14.4" x14ac:dyDescent="0.3"/>
  <cols>
    <col min="1" max="1" width="3" customWidth="1"/>
    <col min="2" max="2" width="18" customWidth="1"/>
    <col min="3" max="3" width="30" customWidth="1"/>
    <col min="4" max="4" width="28" customWidth="1"/>
    <col min="5" max="5" width="32" customWidth="1"/>
    <col min="6" max="6" width="36" customWidth="1"/>
    <col min="7" max="7" width="32" customWidth="1"/>
    <col min="8" max="8" width="3" customWidth="1"/>
  </cols>
  <sheetData>
    <row r="1" spans="2:7" ht="27.75" customHeight="1" x14ac:dyDescent="0.3">
      <c r="B1" s="62" t="s">
        <v>16</v>
      </c>
      <c r="C1" s="62"/>
      <c r="D1" s="62"/>
      <c r="E1" s="62"/>
      <c r="F1" s="62"/>
      <c r="G1" s="62"/>
    </row>
    <row r="2" spans="2:7" ht="7.5" customHeight="1" x14ac:dyDescent="0.3"/>
    <row r="3" spans="2:7" ht="21.75" customHeight="1" x14ac:dyDescent="0.3">
      <c r="B3" s="2" t="s">
        <v>17</v>
      </c>
      <c r="C3" s="2" t="s">
        <v>18</v>
      </c>
      <c r="D3" s="2" t="s">
        <v>19</v>
      </c>
      <c r="E3" s="2" t="s">
        <v>20</v>
      </c>
      <c r="F3" s="2" t="s">
        <v>21</v>
      </c>
      <c r="G3" s="2" t="s">
        <v>22</v>
      </c>
    </row>
    <row r="4" spans="2:7" ht="51.75" customHeight="1" x14ac:dyDescent="0.3">
      <c r="B4" s="6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</row>
    <row r="5" spans="2:7" ht="51.75" customHeight="1" x14ac:dyDescent="0.3">
      <c r="B5" s="6" t="s">
        <v>29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</row>
    <row r="6" spans="2:7" ht="51.75" customHeight="1" x14ac:dyDescent="0.3">
      <c r="B6" s="6" t="s">
        <v>35</v>
      </c>
      <c r="C6" s="7" t="s">
        <v>36</v>
      </c>
      <c r="D6" s="7" t="s">
        <v>37</v>
      </c>
      <c r="E6" s="7" t="s">
        <v>38</v>
      </c>
      <c r="F6" s="7" t="s">
        <v>39</v>
      </c>
      <c r="G6" s="7" t="s">
        <v>40</v>
      </c>
    </row>
    <row r="7" spans="2:7" ht="51.75" customHeight="1" x14ac:dyDescent="0.3">
      <c r="B7" s="6" t="s">
        <v>41</v>
      </c>
      <c r="C7" s="8" t="s">
        <v>42</v>
      </c>
      <c r="D7" s="8" t="s">
        <v>43</v>
      </c>
      <c r="E7" s="8" t="s">
        <v>44</v>
      </c>
      <c r="F7" s="8" t="s">
        <v>45</v>
      </c>
      <c r="G7" s="8" t="s">
        <v>46</v>
      </c>
    </row>
    <row r="8" spans="2:7" ht="51.75" customHeight="1" x14ac:dyDescent="0.3">
      <c r="B8" s="6" t="s">
        <v>47</v>
      </c>
      <c r="C8" s="7" t="s">
        <v>48</v>
      </c>
      <c r="D8" s="7" t="s">
        <v>49</v>
      </c>
      <c r="E8" s="7" t="s">
        <v>50</v>
      </c>
      <c r="F8" s="7" t="s">
        <v>51</v>
      </c>
      <c r="G8" s="7" t="s">
        <v>52</v>
      </c>
    </row>
    <row r="9" spans="2:7" ht="51.75" customHeight="1" x14ac:dyDescent="0.3">
      <c r="B9" s="6" t="s">
        <v>53</v>
      </c>
      <c r="C9" s="8" t="s">
        <v>54</v>
      </c>
      <c r="D9" s="8" t="s">
        <v>55</v>
      </c>
      <c r="E9" s="8" t="s">
        <v>56</v>
      </c>
      <c r="F9" s="8" t="s">
        <v>57</v>
      </c>
      <c r="G9" s="8" t="s">
        <v>58</v>
      </c>
    </row>
    <row r="10" spans="2:7" ht="51.75" customHeight="1" x14ac:dyDescent="0.3">
      <c r="B10" s="6" t="s">
        <v>59</v>
      </c>
      <c r="C10" s="7" t="s">
        <v>60</v>
      </c>
      <c r="D10" s="7" t="s">
        <v>61</v>
      </c>
      <c r="E10" s="7" t="s">
        <v>62</v>
      </c>
      <c r="F10" s="7" t="s">
        <v>63</v>
      </c>
      <c r="G10" s="7" t="s">
        <v>64</v>
      </c>
    </row>
    <row r="11" spans="2:7" ht="51.75" customHeight="1" x14ac:dyDescent="0.3">
      <c r="B11" s="6" t="s">
        <v>65</v>
      </c>
      <c r="C11" s="8" t="s">
        <v>66</v>
      </c>
      <c r="D11" s="8" t="s">
        <v>67</v>
      </c>
      <c r="E11" s="8" t="s">
        <v>68</v>
      </c>
      <c r="F11" s="8" t="s">
        <v>69</v>
      </c>
      <c r="G11" s="8" t="s">
        <v>70</v>
      </c>
    </row>
    <row r="12" spans="2:7" ht="51.75" customHeight="1" x14ac:dyDescent="0.3">
      <c r="B12" s="6" t="s">
        <v>71</v>
      </c>
      <c r="C12" s="7" t="s">
        <v>72</v>
      </c>
      <c r="D12" s="7" t="s">
        <v>73</v>
      </c>
      <c r="E12" s="7" t="s">
        <v>74</v>
      </c>
      <c r="F12" s="7" t="s">
        <v>75</v>
      </c>
      <c r="G12" s="7" t="s">
        <v>76</v>
      </c>
    </row>
    <row r="13" spans="2:7" ht="51.75" customHeight="1" x14ac:dyDescent="0.3">
      <c r="B13" s="6" t="s">
        <v>77</v>
      </c>
      <c r="C13" s="8" t="s">
        <v>78</v>
      </c>
      <c r="D13" s="8" t="s">
        <v>79</v>
      </c>
      <c r="E13" s="8" t="s">
        <v>80</v>
      </c>
      <c r="F13" s="8" t="s">
        <v>81</v>
      </c>
      <c r="G13" s="8" t="s">
        <v>82</v>
      </c>
    </row>
    <row r="14" spans="2:7" ht="51.75" customHeight="1" x14ac:dyDescent="0.3">
      <c r="B14" s="6" t="s">
        <v>83</v>
      </c>
      <c r="C14" s="7" t="s">
        <v>84</v>
      </c>
      <c r="D14" s="7" t="s">
        <v>85</v>
      </c>
      <c r="E14" s="7" t="s">
        <v>86</v>
      </c>
      <c r="F14" s="7" t="s">
        <v>87</v>
      </c>
      <c r="G14" s="7" t="s">
        <v>88</v>
      </c>
    </row>
  </sheetData>
  <mergeCells count="1">
    <mergeCell ref="B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B1:E20"/>
  <sheetViews>
    <sheetView showGridLines="0" zoomScaleNormal="100" workbookViewId="0">
      <selection activeCell="C9" sqref="C9"/>
    </sheetView>
  </sheetViews>
  <sheetFormatPr defaultColWidth="8.6640625" defaultRowHeight="14.4" x14ac:dyDescent="0.3"/>
  <cols>
    <col min="1" max="1" width="3" customWidth="1"/>
    <col min="2" max="2" width="50.109375" customWidth="1"/>
    <col min="3" max="3" width="32.88671875" customWidth="1"/>
    <col min="4" max="4" width="31.77734375" customWidth="1"/>
    <col min="5" max="5" width="44.88671875" customWidth="1"/>
    <col min="6" max="6" width="3" customWidth="1"/>
  </cols>
  <sheetData>
    <row r="1" spans="2:5" ht="27.75" customHeight="1" x14ac:dyDescent="0.3">
      <c r="B1" s="59" t="s">
        <v>162</v>
      </c>
      <c r="C1" s="59"/>
      <c r="D1" s="59"/>
      <c r="E1" s="59"/>
    </row>
    <row r="2" spans="2:5" ht="6" customHeight="1" x14ac:dyDescent="0.3"/>
    <row r="3" spans="2:5" ht="21.75" customHeight="1" x14ac:dyDescent="0.3">
      <c r="B3" s="63" t="s">
        <v>163</v>
      </c>
      <c r="C3" s="63"/>
      <c r="D3" s="63"/>
      <c r="E3" s="63"/>
    </row>
    <row r="4" spans="2:5" ht="51.75" customHeight="1" x14ac:dyDescent="0.3">
      <c r="B4" s="61" t="s">
        <v>164</v>
      </c>
      <c r="C4" s="61"/>
      <c r="D4" s="61"/>
      <c r="E4" s="61"/>
    </row>
    <row r="5" spans="2:5" ht="7.5" customHeight="1" x14ac:dyDescent="0.3"/>
    <row r="6" spans="2:5" ht="21.75" customHeight="1" x14ac:dyDescent="0.3">
      <c r="B6" s="2" t="s">
        <v>165</v>
      </c>
      <c r="C6" s="2" t="s">
        <v>166</v>
      </c>
      <c r="D6" s="2" t="s">
        <v>167</v>
      </c>
      <c r="E6" s="2" t="s">
        <v>168</v>
      </c>
    </row>
    <row r="7" spans="2:5" ht="43.5" customHeight="1" x14ac:dyDescent="0.3">
      <c r="B7" s="3" t="s">
        <v>169</v>
      </c>
      <c r="C7" s="43"/>
      <c r="D7" s="43"/>
      <c r="E7" s="43"/>
    </row>
    <row r="8" spans="2:5" ht="43.5" customHeight="1" x14ac:dyDescent="0.3">
      <c r="B8" s="4" t="s">
        <v>171</v>
      </c>
      <c r="C8" s="43"/>
      <c r="D8" s="43"/>
      <c r="E8" s="43"/>
    </row>
    <row r="9" spans="2:5" ht="43.5" customHeight="1" x14ac:dyDescent="0.3">
      <c r="B9" s="3" t="s">
        <v>172</v>
      </c>
      <c r="C9" s="43"/>
      <c r="D9" s="43"/>
      <c r="E9" s="43"/>
    </row>
    <row r="10" spans="2:5" ht="43.5" customHeight="1" x14ac:dyDescent="0.3">
      <c r="B10" s="4" t="s">
        <v>173</v>
      </c>
      <c r="C10" s="43"/>
      <c r="D10" s="43"/>
      <c r="E10" s="43"/>
    </row>
    <row r="11" spans="2:5" ht="43.5" customHeight="1" x14ac:dyDescent="0.3">
      <c r="B11" s="3" t="s">
        <v>174</v>
      </c>
      <c r="C11" s="43"/>
      <c r="D11" s="43"/>
      <c r="E11" s="43"/>
    </row>
    <row r="12" spans="2:5" ht="43.5" customHeight="1" x14ac:dyDescent="0.3">
      <c r="B12" s="4" t="s">
        <v>175</v>
      </c>
      <c r="C12" s="43"/>
      <c r="D12" s="43"/>
      <c r="E12" s="43"/>
    </row>
    <row r="13" spans="2:5" ht="43.5" customHeight="1" x14ac:dyDescent="0.3">
      <c r="B13" s="3" t="s">
        <v>176</v>
      </c>
      <c r="C13" s="43"/>
      <c r="D13" s="43"/>
      <c r="E13" s="43"/>
    </row>
    <row r="14" spans="2:5" ht="43.5" customHeight="1" x14ac:dyDescent="0.3">
      <c r="B14" s="4" t="s">
        <v>177</v>
      </c>
      <c r="C14" s="43"/>
      <c r="D14" s="43"/>
      <c r="E14" s="43"/>
    </row>
    <row r="15" spans="2:5" ht="43.5" customHeight="1" x14ac:dyDescent="0.3">
      <c r="B15" s="3" t="s">
        <v>178</v>
      </c>
      <c r="C15" s="43"/>
      <c r="D15" s="43"/>
      <c r="E15" s="43"/>
    </row>
    <row r="16" spans="2:5" ht="43.5" customHeight="1" x14ac:dyDescent="0.3">
      <c r="B16" s="4" t="s">
        <v>179</v>
      </c>
      <c r="C16" s="43"/>
      <c r="D16" s="43"/>
      <c r="E16" s="43"/>
    </row>
    <row r="17" spans="2:5" ht="43.5" customHeight="1" x14ac:dyDescent="0.3">
      <c r="B17" s="3" t="s">
        <v>180</v>
      </c>
      <c r="C17" s="43"/>
      <c r="D17" s="43"/>
      <c r="E17" s="43"/>
    </row>
    <row r="18" spans="2:5" ht="43.5" customHeight="1" x14ac:dyDescent="0.3">
      <c r="B18" s="4" t="s">
        <v>181</v>
      </c>
      <c r="C18" s="43"/>
      <c r="D18" s="43"/>
      <c r="E18" s="43"/>
    </row>
    <row r="19" spans="2:5" ht="7.5" customHeight="1" x14ac:dyDescent="0.3"/>
    <row r="20" spans="2:5" ht="51.75" customHeight="1" x14ac:dyDescent="0.3">
      <c r="B20" s="61" t="s">
        <v>182</v>
      </c>
      <c r="C20" s="61"/>
      <c r="D20" s="61"/>
      <c r="E20" s="61"/>
    </row>
  </sheetData>
  <mergeCells count="4">
    <mergeCell ref="B1:E1"/>
    <mergeCell ref="B3:E3"/>
    <mergeCell ref="B4:E4"/>
    <mergeCell ref="B20:E20"/>
  </mergeCells>
  <dataValidations count="2">
    <dataValidation type="list" allowBlank="1" showInputMessage="1" showErrorMessage="1" sqref="C7:C18" xr:uid="{25BC0E38-D88D-47F0-8531-B4F872F70E6B}">
      <formula1>"Dado, Indicador, Métrica , KPI"</formula1>
    </dataValidation>
    <dataValidation type="list" allowBlank="1" showInputMessage="1" showErrorMessage="1" sqref="E7:E18" xr:uid="{B36F6D58-CFAC-48E4-A6A9-71D98EEB2219}">
      <formula1>"Operacional, Estratégico"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</sheetPr>
  <dimension ref="B1:U38"/>
  <sheetViews>
    <sheetView showGridLines="0" zoomScaleNormal="100" workbookViewId="0">
      <selection activeCell="I9" sqref="I9"/>
    </sheetView>
  </sheetViews>
  <sheetFormatPr defaultColWidth="8.6640625" defaultRowHeight="14.4" x14ac:dyDescent="0.3"/>
  <cols>
    <col min="1" max="1" width="3" customWidth="1"/>
    <col min="2" max="2" width="8" customWidth="1"/>
    <col min="3" max="6" width="14" customWidth="1"/>
    <col min="7" max="7" width="17" customWidth="1"/>
    <col min="8" max="8" width="12" customWidth="1"/>
    <col min="9" max="9" width="22" customWidth="1"/>
    <col min="10" max="10" width="41.77734375" customWidth="1"/>
    <col min="11" max="11" width="38.44140625" customWidth="1"/>
    <col min="17" max="17" width="22.44140625" customWidth="1"/>
  </cols>
  <sheetData>
    <row r="1" spans="2:21" ht="27.75" customHeight="1" x14ac:dyDescent="0.3">
      <c r="B1" s="66" t="s">
        <v>183</v>
      </c>
      <c r="C1" s="66"/>
      <c r="D1" s="66"/>
      <c r="E1" s="66"/>
      <c r="F1" s="66"/>
      <c r="G1" s="66"/>
      <c r="H1" s="66"/>
      <c r="I1" s="66"/>
      <c r="J1" s="66"/>
      <c r="K1" s="66"/>
    </row>
    <row r="2" spans="2:21" ht="6" customHeight="1" x14ac:dyDescent="0.3"/>
    <row r="3" spans="2:21" ht="36" customHeight="1" x14ac:dyDescent="0.3">
      <c r="B3" s="65" t="s">
        <v>193</v>
      </c>
      <c r="C3" s="65"/>
      <c r="D3" s="65"/>
      <c r="E3" s="65"/>
      <c r="F3" s="65"/>
      <c r="G3" s="65"/>
      <c r="H3" s="65"/>
      <c r="I3" s="65"/>
      <c r="J3" s="65"/>
      <c r="K3" s="65"/>
      <c r="M3" s="74" t="s">
        <v>184</v>
      </c>
      <c r="N3" s="74"/>
      <c r="O3" s="74"/>
      <c r="P3" s="74"/>
      <c r="Q3" s="74"/>
      <c r="R3" s="74"/>
      <c r="S3" s="74"/>
      <c r="T3" s="74"/>
      <c r="U3" s="74"/>
    </row>
    <row r="4" spans="2:21" ht="23.4" x14ac:dyDescent="0.45">
      <c r="J4" s="64" t="s">
        <v>524</v>
      </c>
      <c r="K4" s="64"/>
      <c r="M4" s="75" t="s">
        <v>185</v>
      </c>
      <c r="N4" s="75"/>
      <c r="O4" s="76" t="s">
        <v>186</v>
      </c>
      <c r="P4" s="76"/>
      <c r="Q4" s="76"/>
      <c r="R4" s="77" t="s">
        <v>187</v>
      </c>
      <c r="S4" s="77"/>
      <c r="T4" s="77"/>
      <c r="U4" s="77"/>
    </row>
    <row r="5" spans="2:21" ht="47.4" customHeight="1" x14ac:dyDescent="0.3">
      <c r="B5" s="2" t="s">
        <v>194</v>
      </c>
      <c r="C5" s="2" t="s">
        <v>0</v>
      </c>
      <c r="D5" s="2" t="s">
        <v>195</v>
      </c>
      <c r="E5" s="2" t="s">
        <v>196</v>
      </c>
      <c r="F5" s="2" t="s">
        <v>197</v>
      </c>
      <c r="G5" s="2" t="s">
        <v>198</v>
      </c>
      <c r="H5" s="2" t="s">
        <v>199</v>
      </c>
      <c r="I5" s="45" t="s">
        <v>525</v>
      </c>
      <c r="J5" s="2" t="s">
        <v>200</v>
      </c>
      <c r="K5" s="2" t="s">
        <v>201</v>
      </c>
      <c r="M5" s="71" t="s">
        <v>188</v>
      </c>
      <c r="N5" s="71"/>
      <c r="O5" s="72" t="s">
        <v>189</v>
      </c>
      <c r="P5" s="72"/>
      <c r="Q5" s="72"/>
      <c r="R5" s="73" t="s">
        <v>190</v>
      </c>
      <c r="S5" s="73"/>
      <c r="T5" s="73"/>
      <c r="U5" s="73"/>
    </row>
    <row r="6" spans="2:21" ht="28.2" customHeight="1" x14ac:dyDescent="0.3">
      <c r="B6" s="10" t="s">
        <v>202</v>
      </c>
      <c r="C6" s="10" t="s">
        <v>185</v>
      </c>
      <c r="D6" s="10" t="s">
        <v>203</v>
      </c>
      <c r="E6" s="10" t="s">
        <v>204</v>
      </c>
      <c r="F6" s="10" t="s">
        <v>205</v>
      </c>
      <c r="G6" s="10" t="s">
        <v>206</v>
      </c>
      <c r="H6" s="10" t="s">
        <v>207</v>
      </c>
      <c r="I6" s="10"/>
      <c r="J6" s="44"/>
      <c r="K6" s="44"/>
      <c r="M6" s="67" t="s">
        <v>192</v>
      </c>
      <c r="N6" s="67"/>
      <c r="O6" s="67"/>
      <c r="P6" s="67"/>
      <c r="Q6" s="67"/>
      <c r="R6" s="67"/>
      <c r="S6" s="67"/>
      <c r="T6" s="67"/>
      <c r="U6" s="67"/>
    </row>
    <row r="7" spans="2:21" ht="28.2" customHeight="1" x14ac:dyDescent="0.3">
      <c r="B7" s="11" t="s">
        <v>208</v>
      </c>
      <c r="C7" s="11" t="s">
        <v>191</v>
      </c>
      <c r="D7" s="11" t="s">
        <v>209</v>
      </c>
      <c r="E7" s="11"/>
      <c r="F7" s="11" t="s">
        <v>210</v>
      </c>
      <c r="G7" s="11" t="s">
        <v>206</v>
      </c>
      <c r="H7" s="11" t="s">
        <v>207</v>
      </c>
      <c r="I7" s="11"/>
      <c r="J7" s="44"/>
      <c r="K7" s="44"/>
      <c r="M7" s="68"/>
      <c r="N7" s="68"/>
      <c r="O7" s="68"/>
      <c r="P7" s="68"/>
      <c r="Q7" s="68"/>
      <c r="R7" s="68"/>
      <c r="S7" s="68"/>
      <c r="T7" s="68"/>
      <c r="U7" s="68"/>
    </row>
    <row r="8" spans="2:21" ht="28.2" customHeight="1" x14ac:dyDescent="0.3">
      <c r="B8" s="11" t="s">
        <v>211</v>
      </c>
      <c r="C8" s="11" t="s">
        <v>185</v>
      </c>
      <c r="D8" s="11" t="s">
        <v>212</v>
      </c>
      <c r="E8" s="11" t="s">
        <v>213</v>
      </c>
      <c r="F8" s="11"/>
      <c r="G8" s="11" t="s">
        <v>214</v>
      </c>
      <c r="H8" s="11" t="s">
        <v>207</v>
      </c>
      <c r="I8" s="11"/>
      <c r="J8" s="44"/>
      <c r="K8" s="44"/>
    </row>
    <row r="9" spans="2:21" ht="28.2" customHeight="1" x14ac:dyDescent="0.3">
      <c r="B9" s="11" t="s">
        <v>215</v>
      </c>
      <c r="C9" s="11" t="s">
        <v>188</v>
      </c>
      <c r="D9" s="11" t="s">
        <v>204</v>
      </c>
      <c r="E9" s="11" t="s">
        <v>216</v>
      </c>
      <c r="F9" s="11" t="s">
        <v>217</v>
      </c>
      <c r="G9" s="11" t="s">
        <v>206</v>
      </c>
      <c r="H9" s="11" t="s">
        <v>207</v>
      </c>
      <c r="I9" s="11"/>
      <c r="J9" s="44"/>
      <c r="K9" s="44"/>
    </row>
    <row r="10" spans="2:21" ht="28.2" customHeight="1" x14ac:dyDescent="0.3">
      <c r="B10" s="11" t="s">
        <v>218</v>
      </c>
      <c r="C10" s="11" t="s">
        <v>185</v>
      </c>
      <c r="D10" s="11" t="s">
        <v>219</v>
      </c>
      <c r="E10" s="11" t="s">
        <v>220</v>
      </c>
      <c r="F10" s="11" t="s">
        <v>221</v>
      </c>
      <c r="G10" s="11" t="s">
        <v>206</v>
      </c>
      <c r="H10" s="11" t="s">
        <v>207</v>
      </c>
      <c r="I10" s="11"/>
      <c r="J10" s="44"/>
      <c r="K10" s="44"/>
    </row>
    <row r="11" spans="2:21" ht="28.2" customHeight="1" x14ac:dyDescent="0.3">
      <c r="B11" s="12" t="s">
        <v>222</v>
      </c>
      <c r="C11" s="12" t="s">
        <v>191</v>
      </c>
      <c r="D11" s="12" t="s">
        <v>223</v>
      </c>
      <c r="E11" s="12" t="s">
        <v>223</v>
      </c>
      <c r="F11" s="12" t="s">
        <v>213</v>
      </c>
      <c r="G11" s="12" t="s">
        <v>206</v>
      </c>
      <c r="H11" s="12" t="s">
        <v>207</v>
      </c>
      <c r="I11" s="12"/>
      <c r="J11" s="44"/>
      <c r="K11" s="44"/>
    </row>
    <row r="12" spans="2:21" ht="28.2" customHeight="1" x14ac:dyDescent="0.3">
      <c r="B12" s="11" t="s">
        <v>224</v>
      </c>
      <c r="C12" s="11" t="s">
        <v>185</v>
      </c>
      <c r="D12" s="11"/>
      <c r="E12" s="11" t="s">
        <v>225</v>
      </c>
      <c r="F12" s="11" t="s">
        <v>217</v>
      </c>
      <c r="G12" s="11" t="s">
        <v>206</v>
      </c>
      <c r="H12" s="11" t="s">
        <v>207</v>
      </c>
      <c r="I12" s="11"/>
      <c r="J12" s="44"/>
      <c r="K12" s="44"/>
    </row>
    <row r="13" spans="2:21" ht="28.2" customHeight="1" x14ac:dyDescent="0.3">
      <c r="B13" s="11" t="s">
        <v>226</v>
      </c>
      <c r="C13" s="11" t="s">
        <v>188</v>
      </c>
      <c r="D13" s="11" t="s">
        <v>213</v>
      </c>
      <c r="E13" s="11" t="s">
        <v>227</v>
      </c>
      <c r="F13" s="11" t="s">
        <v>221</v>
      </c>
      <c r="G13" s="11" t="s">
        <v>206</v>
      </c>
      <c r="H13" s="11" t="s">
        <v>228</v>
      </c>
      <c r="I13" s="11"/>
      <c r="J13" s="44"/>
      <c r="K13" s="44"/>
    </row>
    <row r="14" spans="2:21" ht="28.2" customHeight="1" x14ac:dyDescent="0.3">
      <c r="B14" s="10" t="s">
        <v>229</v>
      </c>
      <c r="C14" s="10" t="s">
        <v>185</v>
      </c>
      <c r="D14" s="10" t="s">
        <v>227</v>
      </c>
      <c r="E14" s="10" t="s">
        <v>227</v>
      </c>
      <c r="F14" s="10" t="s">
        <v>230</v>
      </c>
      <c r="G14" s="10" t="s">
        <v>206</v>
      </c>
      <c r="H14" s="10" t="s">
        <v>207</v>
      </c>
      <c r="I14" s="10"/>
      <c r="J14" s="44"/>
      <c r="K14" s="44"/>
    </row>
    <row r="15" spans="2:21" ht="28.2" customHeight="1" x14ac:dyDescent="0.3">
      <c r="B15" s="11" t="s">
        <v>231</v>
      </c>
      <c r="C15" s="11" t="s">
        <v>191</v>
      </c>
      <c r="D15" s="11" t="s">
        <v>210</v>
      </c>
      <c r="E15" s="11" t="s">
        <v>210</v>
      </c>
      <c r="F15" s="11"/>
      <c r="G15" s="11" t="s">
        <v>214</v>
      </c>
      <c r="H15" s="11" t="s">
        <v>207</v>
      </c>
      <c r="I15" s="11"/>
      <c r="J15" s="44"/>
      <c r="K15" s="44"/>
    </row>
    <row r="16" spans="2:21" ht="28.2" customHeight="1" x14ac:dyDescent="0.3">
      <c r="B16" s="10" t="s">
        <v>232</v>
      </c>
      <c r="C16" s="10" t="s">
        <v>185</v>
      </c>
      <c r="D16" s="10" t="s">
        <v>230</v>
      </c>
      <c r="E16" s="10" t="s">
        <v>217</v>
      </c>
      <c r="F16" s="10" t="s">
        <v>216</v>
      </c>
      <c r="G16" s="10" t="s">
        <v>206</v>
      </c>
      <c r="H16" s="10" t="s">
        <v>207</v>
      </c>
      <c r="I16" s="10"/>
      <c r="J16" s="44"/>
      <c r="K16" s="44"/>
    </row>
    <row r="17" spans="2:11" ht="28.2" customHeight="1" x14ac:dyDescent="0.3">
      <c r="B17" s="11" t="s">
        <v>233</v>
      </c>
      <c r="C17" s="11" t="s">
        <v>188</v>
      </c>
      <c r="D17" s="11" t="s">
        <v>205</v>
      </c>
      <c r="E17" s="11"/>
      <c r="F17" s="11"/>
      <c r="G17" s="11" t="s">
        <v>234</v>
      </c>
      <c r="H17" s="11" t="s">
        <v>207</v>
      </c>
      <c r="I17" s="11"/>
      <c r="J17" s="44"/>
      <c r="K17" s="44"/>
    </row>
    <row r="18" spans="2:11" ht="28.2" customHeight="1" x14ac:dyDescent="0.3">
      <c r="B18" s="10" t="s">
        <v>235</v>
      </c>
      <c r="C18" s="10" t="s">
        <v>185</v>
      </c>
      <c r="D18" s="10" t="s">
        <v>236</v>
      </c>
      <c r="E18" s="10" t="s">
        <v>237</v>
      </c>
      <c r="F18" s="10" t="s">
        <v>221</v>
      </c>
      <c r="G18" s="10" t="s">
        <v>206</v>
      </c>
      <c r="H18" s="10" t="s">
        <v>207</v>
      </c>
      <c r="I18" s="10"/>
      <c r="J18" s="44"/>
      <c r="K18" s="44"/>
    </row>
    <row r="19" spans="2:11" ht="28.2" customHeight="1" x14ac:dyDescent="0.3">
      <c r="B19" s="11" t="s">
        <v>238</v>
      </c>
      <c r="C19" s="11" t="s">
        <v>191</v>
      </c>
      <c r="D19" s="11" t="s">
        <v>203</v>
      </c>
      <c r="E19" s="11" t="s">
        <v>204</v>
      </c>
      <c r="F19" s="11" t="s">
        <v>205</v>
      </c>
      <c r="G19" s="11" t="s">
        <v>206</v>
      </c>
      <c r="H19" s="11" t="s">
        <v>207</v>
      </c>
      <c r="I19" s="11"/>
      <c r="J19" s="44"/>
      <c r="K19" s="44"/>
    </row>
    <row r="20" spans="2:11" ht="28.2" customHeight="1" x14ac:dyDescent="0.3">
      <c r="B20" s="10" t="s">
        <v>239</v>
      </c>
      <c r="C20" s="10" t="s">
        <v>185</v>
      </c>
      <c r="D20" s="10" t="s">
        <v>217</v>
      </c>
      <c r="E20" s="10" t="s">
        <v>240</v>
      </c>
      <c r="F20" s="10" t="s">
        <v>241</v>
      </c>
      <c r="G20" s="10" t="s">
        <v>206</v>
      </c>
      <c r="H20" s="10" t="s">
        <v>207</v>
      </c>
      <c r="I20" s="10"/>
      <c r="J20" s="44"/>
      <c r="K20" s="44"/>
    </row>
    <row r="21" spans="2:11" ht="28.2" customHeight="1" x14ac:dyDescent="0.3">
      <c r="B21" s="11" t="s">
        <v>242</v>
      </c>
      <c r="C21" s="11" t="s">
        <v>188</v>
      </c>
      <c r="D21" s="11"/>
      <c r="E21" s="11"/>
      <c r="F21" s="11"/>
      <c r="G21" s="11" t="s">
        <v>206</v>
      </c>
      <c r="H21" s="11" t="s">
        <v>207</v>
      </c>
      <c r="I21" s="11"/>
      <c r="J21" s="44"/>
      <c r="K21" s="44"/>
    </row>
    <row r="22" spans="2:11" ht="28.2" customHeight="1" x14ac:dyDescent="0.3">
      <c r="B22" s="10" t="s">
        <v>243</v>
      </c>
      <c r="C22" s="10" t="s">
        <v>185</v>
      </c>
      <c r="D22" s="10" t="s">
        <v>244</v>
      </c>
      <c r="E22" s="10" t="s">
        <v>221</v>
      </c>
      <c r="F22" s="10" t="s">
        <v>245</v>
      </c>
      <c r="G22" s="10" t="s">
        <v>206</v>
      </c>
      <c r="H22" s="10" t="s">
        <v>228</v>
      </c>
      <c r="I22" s="10" t="s">
        <v>246</v>
      </c>
      <c r="J22" s="44"/>
      <c r="K22" s="44"/>
    </row>
    <row r="23" spans="2:11" ht="28.2" customHeight="1" x14ac:dyDescent="0.3">
      <c r="B23" s="12" t="s">
        <v>247</v>
      </c>
      <c r="C23" s="12" t="s">
        <v>188</v>
      </c>
      <c r="D23" s="12" t="s">
        <v>221</v>
      </c>
      <c r="E23" s="12" t="s">
        <v>248</v>
      </c>
      <c r="F23" s="12" t="s">
        <v>249</v>
      </c>
      <c r="G23" s="12" t="s">
        <v>206</v>
      </c>
      <c r="H23" s="12" t="s">
        <v>207</v>
      </c>
      <c r="I23" s="12"/>
      <c r="J23" s="44"/>
      <c r="K23" s="44"/>
    </row>
    <row r="24" spans="2:11" ht="28.2" customHeight="1" x14ac:dyDescent="0.3">
      <c r="B24" s="10" t="s">
        <v>250</v>
      </c>
      <c r="C24" s="10" t="s">
        <v>191</v>
      </c>
      <c r="D24" s="10" t="s">
        <v>204</v>
      </c>
      <c r="E24" s="10" t="s">
        <v>204</v>
      </c>
      <c r="F24" s="10" t="s">
        <v>223</v>
      </c>
      <c r="G24" s="10" t="s">
        <v>206</v>
      </c>
      <c r="H24" s="10" t="s">
        <v>207</v>
      </c>
      <c r="I24" s="10"/>
      <c r="J24" s="44"/>
      <c r="K24" s="44"/>
    </row>
    <row r="25" spans="2:11" ht="28.2" customHeight="1" x14ac:dyDescent="0.3">
      <c r="B25" s="11" t="s">
        <v>251</v>
      </c>
      <c r="C25" s="11" t="s">
        <v>185</v>
      </c>
      <c r="D25" s="11" t="s">
        <v>216</v>
      </c>
      <c r="E25" s="11"/>
      <c r="F25" s="11"/>
      <c r="G25" s="11" t="s">
        <v>214</v>
      </c>
      <c r="H25" s="11" t="s">
        <v>207</v>
      </c>
      <c r="I25" s="11"/>
      <c r="J25" s="44"/>
      <c r="K25" s="44"/>
    </row>
    <row r="26" spans="2:11" ht="30" customHeight="1" x14ac:dyDescent="0.3"/>
    <row r="27" spans="2:11" ht="30" customHeight="1" x14ac:dyDescent="0.3">
      <c r="B27" s="58" t="s">
        <v>252</v>
      </c>
      <c r="C27" s="58"/>
      <c r="D27" s="58"/>
      <c r="E27" s="58"/>
      <c r="F27" s="58"/>
      <c r="G27" s="58"/>
      <c r="H27" s="58"/>
      <c r="I27" s="58"/>
      <c r="J27" s="58"/>
    </row>
    <row r="28" spans="2:11" ht="30" customHeight="1" x14ac:dyDescent="0.3">
      <c r="B28" s="69" t="s">
        <v>253</v>
      </c>
      <c r="C28" s="69"/>
      <c r="D28" s="69"/>
      <c r="E28" s="69"/>
      <c r="F28" s="69"/>
      <c r="G28" s="69"/>
      <c r="H28" s="69"/>
      <c r="I28" s="69"/>
      <c r="J28" s="69"/>
    </row>
    <row r="29" spans="2:11" ht="30" customHeight="1" x14ac:dyDescent="0.3">
      <c r="B29" s="70" t="s">
        <v>170</v>
      </c>
      <c r="C29" s="70"/>
      <c r="D29" s="70"/>
      <c r="E29" s="70"/>
      <c r="F29" s="70"/>
      <c r="G29" s="70"/>
      <c r="H29" s="70"/>
      <c r="I29" s="70"/>
      <c r="J29" s="70"/>
    </row>
    <row r="30" spans="2:11" ht="30" customHeight="1" x14ac:dyDescent="0.3">
      <c r="B30" s="70"/>
      <c r="C30" s="70"/>
      <c r="D30" s="70"/>
      <c r="E30" s="70"/>
      <c r="F30" s="70"/>
      <c r="G30" s="70"/>
      <c r="H30" s="70"/>
      <c r="I30" s="70"/>
      <c r="J30" s="70"/>
    </row>
    <row r="31" spans="2:11" ht="28.8" customHeight="1" x14ac:dyDescent="0.3">
      <c r="B31" s="69" t="s">
        <v>254</v>
      </c>
      <c r="C31" s="69"/>
      <c r="D31" s="69"/>
      <c r="E31" s="69"/>
      <c r="F31" s="69"/>
      <c r="G31" s="69"/>
      <c r="H31" s="69"/>
      <c r="I31" s="69"/>
      <c r="J31" s="69"/>
    </row>
    <row r="32" spans="2:11" ht="21.75" customHeight="1" x14ac:dyDescent="0.3">
      <c r="B32" s="70" t="s">
        <v>170</v>
      </c>
      <c r="C32" s="70"/>
      <c r="D32" s="70"/>
      <c r="E32" s="70"/>
      <c r="F32" s="70"/>
      <c r="G32" s="70"/>
      <c r="H32" s="70"/>
      <c r="I32" s="70"/>
      <c r="J32" s="70"/>
    </row>
    <row r="33" spans="2:10" ht="21.75" customHeight="1" x14ac:dyDescent="0.3">
      <c r="B33" s="70"/>
      <c r="C33" s="70"/>
      <c r="D33" s="70"/>
      <c r="E33" s="70"/>
      <c r="F33" s="70"/>
      <c r="G33" s="70"/>
      <c r="H33" s="70"/>
      <c r="I33" s="70"/>
      <c r="J33" s="70"/>
    </row>
    <row r="34" spans="2:10" ht="43.5" customHeight="1" x14ac:dyDescent="0.3">
      <c r="B34" s="69" t="s">
        <v>255</v>
      </c>
      <c r="C34" s="69"/>
      <c r="D34" s="69"/>
      <c r="E34" s="69"/>
      <c r="F34" s="69"/>
      <c r="G34" s="69"/>
      <c r="H34" s="69"/>
      <c r="I34" s="69"/>
      <c r="J34" s="69"/>
    </row>
    <row r="35" spans="2:10" ht="15" customHeight="1" x14ac:dyDescent="0.3">
      <c r="B35" s="70" t="s">
        <v>170</v>
      </c>
      <c r="C35" s="70"/>
      <c r="D35" s="70"/>
      <c r="E35" s="70"/>
      <c r="F35" s="70"/>
      <c r="G35" s="70"/>
      <c r="H35" s="70"/>
      <c r="I35" s="70"/>
      <c r="J35" s="70"/>
    </row>
    <row r="36" spans="2:10" ht="21.75" customHeight="1" x14ac:dyDescent="0.3">
      <c r="B36" s="70"/>
      <c r="C36" s="70"/>
      <c r="D36" s="70"/>
      <c r="E36" s="70"/>
      <c r="F36" s="70"/>
      <c r="G36" s="70"/>
      <c r="H36" s="70"/>
      <c r="I36" s="70"/>
      <c r="J36" s="70"/>
    </row>
    <row r="37" spans="2:10" ht="43.5" customHeight="1" x14ac:dyDescent="0.3"/>
    <row r="38" spans="2:10" ht="15" customHeight="1" x14ac:dyDescent="0.3"/>
  </sheetData>
  <mergeCells count="18">
    <mergeCell ref="B32:J33"/>
    <mergeCell ref="B34:J34"/>
    <mergeCell ref="B35:J36"/>
    <mergeCell ref="B27:J27"/>
    <mergeCell ref="B28:J28"/>
    <mergeCell ref="B29:J30"/>
    <mergeCell ref="J4:K4"/>
    <mergeCell ref="B3:K3"/>
    <mergeCell ref="B1:K1"/>
    <mergeCell ref="M6:U7"/>
    <mergeCell ref="B31:J31"/>
    <mergeCell ref="M5:N5"/>
    <mergeCell ref="O5:Q5"/>
    <mergeCell ref="R5:U5"/>
    <mergeCell ref="M3:U3"/>
    <mergeCell ref="M4:N4"/>
    <mergeCell ref="O4:Q4"/>
    <mergeCell ref="R4:U4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B1:K30"/>
  <sheetViews>
    <sheetView showGridLines="0" zoomScaleNormal="100" workbookViewId="0">
      <selection activeCell="J13" sqref="J13"/>
    </sheetView>
  </sheetViews>
  <sheetFormatPr defaultColWidth="8.6640625" defaultRowHeight="14.4" x14ac:dyDescent="0.3"/>
  <cols>
    <col min="1" max="1" width="3" customWidth="1"/>
    <col min="2" max="2" width="28" customWidth="1"/>
    <col min="3" max="3" width="16" customWidth="1"/>
    <col min="4" max="4" width="30.88671875" customWidth="1"/>
    <col min="5" max="5" width="16" customWidth="1"/>
    <col min="6" max="6" width="3" customWidth="1"/>
    <col min="7" max="7" width="16.77734375" customWidth="1"/>
    <col min="8" max="8" width="18" customWidth="1"/>
    <col min="9" max="9" width="8.88671875" customWidth="1"/>
    <col min="10" max="10" width="21.6640625" customWidth="1"/>
    <col min="11" max="11" width="15.33203125" customWidth="1"/>
  </cols>
  <sheetData>
    <row r="1" spans="2:11" ht="27.75" customHeight="1" x14ac:dyDescent="0.3">
      <c r="B1" s="66" t="s">
        <v>256</v>
      </c>
      <c r="C1" s="66"/>
      <c r="D1" s="66"/>
      <c r="E1" s="66"/>
      <c r="F1" s="66"/>
      <c r="G1" s="66"/>
      <c r="H1" s="66"/>
      <c r="I1" s="66"/>
      <c r="J1" s="66"/>
      <c r="K1" s="66"/>
    </row>
    <row r="2" spans="2:11" ht="6" customHeight="1" x14ac:dyDescent="0.3"/>
    <row r="3" spans="2:11" ht="21.75" customHeight="1" thickBot="1" x14ac:dyDescent="0.35">
      <c r="B3" s="78" t="s">
        <v>257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51.75" customHeight="1" thickBot="1" x14ac:dyDescent="0.35">
      <c r="B4" s="79" t="s">
        <v>258</v>
      </c>
      <c r="C4" s="80"/>
      <c r="D4" s="80"/>
      <c r="E4" s="80"/>
      <c r="F4" s="80"/>
      <c r="G4" s="80"/>
      <c r="H4" s="80"/>
      <c r="I4" s="80"/>
      <c r="J4" s="80"/>
      <c r="K4" s="81"/>
    </row>
    <row r="5" spans="2:11" ht="6" customHeight="1" x14ac:dyDescent="0.3"/>
    <row r="6" spans="2:11" ht="21.75" customHeight="1" x14ac:dyDescent="0.3">
      <c r="G6" s="2" t="s">
        <v>259</v>
      </c>
      <c r="H6" s="2" t="s">
        <v>260</v>
      </c>
      <c r="J6" s="46" t="s">
        <v>526</v>
      </c>
      <c r="K6" s="46"/>
    </row>
    <row r="7" spans="2:11" ht="33" customHeight="1" x14ac:dyDescent="0.3">
      <c r="G7" s="13" t="s">
        <v>261</v>
      </c>
      <c r="H7" s="14">
        <v>15</v>
      </c>
      <c r="J7" s="3" t="s">
        <v>271</v>
      </c>
      <c r="K7" s="14">
        <f>AVERAGE(H7:H16)</f>
        <v>11.1</v>
      </c>
    </row>
    <row r="8" spans="2:11" ht="33" customHeight="1" x14ac:dyDescent="0.3">
      <c r="G8" s="15" t="s">
        <v>262</v>
      </c>
      <c r="H8" s="14">
        <v>10</v>
      </c>
      <c r="J8" s="3" t="s">
        <v>527</v>
      </c>
      <c r="K8" s="14">
        <f>MIN(H7:H16)</f>
        <v>8</v>
      </c>
    </row>
    <row r="9" spans="2:11" ht="33" customHeight="1" x14ac:dyDescent="0.3">
      <c r="G9" s="13" t="s">
        <v>263</v>
      </c>
      <c r="H9" s="14">
        <v>9</v>
      </c>
      <c r="J9" s="3" t="s">
        <v>528</v>
      </c>
      <c r="K9" s="14">
        <f>MAX(H7:H16)</f>
        <v>20</v>
      </c>
    </row>
    <row r="10" spans="2:11" ht="33" customHeight="1" x14ac:dyDescent="0.3">
      <c r="G10" s="15" t="s">
        <v>264</v>
      </c>
      <c r="H10" s="14">
        <v>20</v>
      </c>
      <c r="J10" s="3" t="s">
        <v>273</v>
      </c>
      <c r="K10" s="35">
        <f>STDEV(H7:H16)</f>
        <v>3.754996671103719</v>
      </c>
    </row>
    <row r="11" spans="2:11" ht="33" customHeight="1" x14ac:dyDescent="0.3">
      <c r="G11" s="13" t="s">
        <v>265</v>
      </c>
      <c r="H11" s="14">
        <v>8</v>
      </c>
      <c r="J11" s="33" t="s">
        <v>274</v>
      </c>
      <c r="K11" s="34">
        <f>STDEV(H7:H16)/AVERAGE(H7:H16)</f>
        <v>0.33828798838772245</v>
      </c>
    </row>
    <row r="12" spans="2:11" ht="33" customHeight="1" x14ac:dyDescent="0.3">
      <c r="G12" s="15" t="s">
        <v>266</v>
      </c>
      <c r="H12" s="14">
        <v>10</v>
      </c>
      <c r="J12" s="3" t="s">
        <v>275</v>
      </c>
      <c r="K12" s="14">
        <f>K7*4</f>
        <v>44.4</v>
      </c>
    </row>
    <row r="13" spans="2:11" ht="21.75" customHeight="1" x14ac:dyDescent="0.3">
      <c r="G13" s="13" t="s">
        <v>267</v>
      </c>
      <c r="H13" s="14">
        <v>9</v>
      </c>
    </row>
    <row r="14" spans="2:11" ht="21.75" customHeight="1" x14ac:dyDescent="0.3">
      <c r="G14" s="15" t="s">
        <v>268</v>
      </c>
      <c r="H14" s="14">
        <v>12</v>
      </c>
    </row>
    <row r="15" spans="2:11" ht="21.75" customHeight="1" x14ac:dyDescent="0.3">
      <c r="G15" s="13" t="s">
        <v>269</v>
      </c>
      <c r="H15" s="14">
        <v>8</v>
      </c>
    </row>
    <row r="16" spans="2:11" ht="21.75" customHeight="1" x14ac:dyDescent="0.3">
      <c r="G16" s="15" t="s">
        <v>270</v>
      </c>
      <c r="H16" s="14">
        <v>10</v>
      </c>
    </row>
    <row r="18" spans="2:5" ht="7.5" customHeight="1" x14ac:dyDescent="0.3"/>
    <row r="19" spans="2:5" ht="21.75" customHeight="1" x14ac:dyDescent="0.3"/>
    <row r="20" spans="2:5" ht="15" customHeight="1" x14ac:dyDescent="0.3"/>
    <row r="21" spans="2:5" ht="21.75" customHeight="1" x14ac:dyDescent="0.3">
      <c r="B21" s="58" t="s">
        <v>252</v>
      </c>
      <c r="C21" s="58"/>
      <c r="D21" s="58"/>
      <c r="E21" s="58"/>
    </row>
    <row r="22" spans="2:5" ht="43.5" customHeight="1" x14ac:dyDescent="0.3">
      <c r="B22" s="69" t="s">
        <v>276</v>
      </c>
      <c r="C22" s="69"/>
      <c r="D22" s="69"/>
      <c r="E22" s="69"/>
    </row>
    <row r="23" spans="2:5" ht="15" customHeight="1" x14ac:dyDescent="0.3">
      <c r="B23" s="70" t="s">
        <v>170</v>
      </c>
      <c r="C23" s="70"/>
      <c r="D23" s="70"/>
      <c r="E23" s="70"/>
    </row>
    <row r="24" spans="2:5" ht="21.75" customHeight="1" x14ac:dyDescent="0.3">
      <c r="B24" s="70"/>
      <c r="C24" s="70"/>
      <c r="D24" s="70"/>
      <c r="E24" s="70"/>
    </row>
    <row r="25" spans="2:5" ht="43.5" customHeight="1" x14ac:dyDescent="0.3">
      <c r="B25" s="69" t="s">
        <v>277</v>
      </c>
      <c r="C25" s="69"/>
      <c r="D25" s="69"/>
      <c r="E25" s="69"/>
    </row>
    <row r="26" spans="2:5" ht="15" customHeight="1" x14ac:dyDescent="0.3">
      <c r="B26" s="70" t="s">
        <v>170</v>
      </c>
      <c r="C26" s="70"/>
      <c r="D26" s="70"/>
      <c r="E26" s="70"/>
    </row>
    <row r="27" spans="2:5" ht="6" customHeight="1" x14ac:dyDescent="0.3">
      <c r="B27" s="70"/>
      <c r="C27" s="70"/>
      <c r="D27" s="70"/>
      <c r="E27" s="70"/>
    </row>
    <row r="28" spans="2:5" ht="51.75" customHeight="1" x14ac:dyDescent="0.3">
      <c r="B28" s="69" t="s">
        <v>278</v>
      </c>
      <c r="C28" s="69"/>
      <c r="D28" s="69"/>
      <c r="E28" s="69"/>
    </row>
    <row r="29" spans="2:5" ht="43.5" customHeight="1" x14ac:dyDescent="0.3">
      <c r="B29" s="70" t="s">
        <v>170</v>
      </c>
      <c r="C29" s="70"/>
      <c r="D29" s="70"/>
      <c r="E29" s="70"/>
    </row>
    <row r="30" spans="2:5" ht="15" customHeight="1" x14ac:dyDescent="0.3">
      <c r="B30" s="70"/>
      <c r="C30" s="70"/>
      <c r="D30" s="70"/>
      <c r="E30" s="70"/>
    </row>
  </sheetData>
  <mergeCells count="10">
    <mergeCell ref="B29:E30"/>
    <mergeCell ref="B1:K1"/>
    <mergeCell ref="B3:K3"/>
    <mergeCell ref="B4:K4"/>
    <mergeCell ref="B22:E22"/>
    <mergeCell ref="B23:E24"/>
    <mergeCell ref="B25:E25"/>
    <mergeCell ref="B26:E27"/>
    <mergeCell ref="B28:E28"/>
    <mergeCell ref="B21:E2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</sheetPr>
  <dimension ref="B1:G57"/>
  <sheetViews>
    <sheetView showGridLines="0" topLeftCell="A7" zoomScaleNormal="100" workbookViewId="0">
      <selection activeCell="F40" sqref="F40"/>
    </sheetView>
  </sheetViews>
  <sheetFormatPr defaultColWidth="8.6640625" defaultRowHeight="14.4" x14ac:dyDescent="0.3"/>
  <cols>
    <col min="1" max="1" width="3" customWidth="1"/>
    <col min="2" max="2" width="28.77734375" customWidth="1"/>
    <col min="3" max="3" width="15.44140625" customWidth="1"/>
    <col min="4" max="4" width="56.88671875" customWidth="1"/>
    <col min="5" max="5" width="12.77734375" customWidth="1"/>
    <col min="6" max="6" width="16.77734375" customWidth="1"/>
  </cols>
  <sheetData>
    <row r="1" spans="2:6" ht="27.75" customHeight="1" x14ac:dyDescent="0.3">
      <c r="B1" s="59" t="s">
        <v>279</v>
      </c>
      <c r="C1" s="59"/>
      <c r="D1" s="59"/>
    </row>
    <row r="2" spans="2:6" ht="6" customHeight="1" x14ac:dyDescent="0.3"/>
    <row r="3" spans="2:6" ht="21.75" customHeight="1" x14ac:dyDescent="0.3">
      <c r="B3" s="60" t="s">
        <v>280</v>
      </c>
      <c r="C3" s="60"/>
      <c r="D3" s="60"/>
    </row>
    <row r="4" spans="2:6" ht="51.75" customHeight="1" x14ac:dyDescent="0.3">
      <c r="B4" s="61" t="s">
        <v>281</v>
      </c>
      <c r="C4" s="61"/>
      <c r="D4" s="61"/>
    </row>
    <row r="5" spans="2:6" ht="6" customHeight="1" x14ac:dyDescent="0.3"/>
    <row r="6" spans="2:6" ht="11.4" customHeight="1" x14ac:dyDescent="0.3">
      <c r="E6" s="47" t="s">
        <v>282</v>
      </c>
      <c r="F6" s="47" t="s">
        <v>283</v>
      </c>
    </row>
    <row r="7" spans="2:6" ht="11.4" customHeight="1" x14ac:dyDescent="0.3">
      <c r="E7" s="48" t="s">
        <v>284</v>
      </c>
      <c r="F7" s="49">
        <v>2</v>
      </c>
    </row>
    <row r="8" spans="2:6" ht="11.4" customHeight="1" x14ac:dyDescent="0.3">
      <c r="E8" s="50" t="s">
        <v>285</v>
      </c>
      <c r="F8" s="51">
        <v>3</v>
      </c>
    </row>
    <row r="9" spans="2:6" ht="11.4" customHeight="1" x14ac:dyDescent="0.3">
      <c r="E9" s="48" t="s">
        <v>286</v>
      </c>
      <c r="F9" s="49">
        <v>4</v>
      </c>
    </row>
    <row r="10" spans="2:6" ht="11.4" customHeight="1" x14ac:dyDescent="0.3">
      <c r="E10" s="50" t="s">
        <v>287</v>
      </c>
      <c r="F10" s="51">
        <v>4</v>
      </c>
    </row>
    <row r="11" spans="2:6" ht="11.4" customHeight="1" x14ac:dyDescent="0.3">
      <c r="E11" s="48" t="s">
        <v>288</v>
      </c>
      <c r="F11" s="49">
        <v>5</v>
      </c>
    </row>
    <row r="12" spans="2:6" ht="11.4" customHeight="1" x14ac:dyDescent="0.3">
      <c r="E12" s="50" t="s">
        <v>289</v>
      </c>
      <c r="F12" s="51">
        <v>5</v>
      </c>
    </row>
    <row r="13" spans="2:6" ht="11.4" customHeight="1" x14ac:dyDescent="0.3">
      <c r="E13" s="48" t="s">
        <v>290</v>
      </c>
      <c r="F13" s="49">
        <v>6</v>
      </c>
    </row>
    <row r="14" spans="2:6" ht="11.4" customHeight="1" x14ac:dyDescent="0.3">
      <c r="E14" s="50" t="s">
        <v>291</v>
      </c>
      <c r="F14" s="51">
        <v>6</v>
      </c>
    </row>
    <row r="15" spans="2:6" ht="11.4" customHeight="1" x14ac:dyDescent="0.3">
      <c r="E15" s="48" t="s">
        <v>292</v>
      </c>
      <c r="F15" s="49">
        <v>7</v>
      </c>
    </row>
    <row r="16" spans="2:6" ht="11.4" customHeight="1" x14ac:dyDescent="0.3">
      <c r="E16" s="50" t="s">
        <v>293</v>
      </c>
      <c r="F16" s="51">
        <v>7</v>
      </c>
    </row>
    <row r="17" spans="5:6" ht="11.4" customHeight="1" x14ac:dyDescent="0.3">
      <c r="E17" s="48" t="s">
        <v>294</v>
      </c>
      <c r="F17" s="49">
        <v>8</v>
      </c>
    </row>
    <row r="18" spans="5:6" ht="11.4" customHeight="1" x14ac:dyDescent="0.3">
      <c r="E18" s="50" t="s">
        <v>295</v>
      </c>
      <c r="F18" s="51">
        <v>8</v>
      </c>
    </row>
    <row r="19" spans="5:6" ht="11.4" customHeight="1" x14ac:dyDescent="0.3">
      <c r="E19" s="48" t="s">
        <v>296</v>
      </c>
      <c r="F19" s="49">
        <v>8</v>
      </c>
    </row>
    <row r="20" spans="5:6" ht="11.4" customHeight="1" x14ac:dyDescent="0.3">
      <c r="E20" s="50" t="s">
        <v>297</v>
      </c>
      <c r="F20" s="51">
        <v>9</v>
      </c>
    </row>
    <row r="21" spans="5:6" ht="11.4" customHeight="1" x14ac:dyDescent="0.3">
      <c r="E21" s="48" t="s">
        <v>298</v>
      </c>
      <c r="F21" s="49">
        <v>9</v>
      </c>
    </row>
    <row r="22" spans="5:6" ht="11.4" customHeight="1" x14ac:dyDescent="0.3">
      <c r="E22" s="50" t="s">
        <v>299</v>
      </c>
      <c r="F22" s="51">
        <v>10</v>
      </c>
    </row>
    <row r="23" spans="5:6" ht="11.4" customHeight="1" x14ac:dyDescent="0.3">
      <c r="E23" s="48" t="s">
        <v>300</v>
      </c>
      <c r="F23" s="49">
        <v>10</v>
      </c>
    </row>
    <row r="24" spans="5:6" ht="11.4" customHeight="1" x14ac:dyDescent="0.3">
      <c r="E24" s="50" t="s">
        <v>301</v>
      </c>
      <c r="F24" s="51">
        <v>11</v>
      </c>
    </row>
    <row r="25" spans="5:6" ht="11.4" customHeight="1" x14ac:dyDescent="0.3">
      <c r="E25" s="48" t="s">
        <v>302</v>
      </c>
      <c r="F25" s="49">
        <v>12</v>
      </c>
    </row>
    <row r="26" spans="5:6" ht="11.4" customHeight="1" x14ac:dyDescent="0.3">
      <c r="E26" s="50" t="s">
        <v>303</v>
      </c>
      <c r="F26" s="51">
        <v>12</v>
      </c>
    </row>
    <row r="27" spans="5:6" ht="11.4" customHeight="1" x14ac:dyDescent="0.3">
      <c r="E27" s="48" t="s">
        <v>304</v>
      </c>
      <c r="F27" s="49">
        <v>13</v>
      </c>
    </row>
    <row r="28" spans="5:6" ht="11.4" customHeight="1" x14ac:dyDescent="0.3">
      <c r="E28" s="50" t="s">
        <v>305</v>
      </c>
      <c r="F28" s="51">
        <v>14</v>
      </c>
    </row>
    <row r="29" spans="5:6" ht="11.4" customHeight="1" x14ac:dyDescent="0.3">
      <c r="E29" s="48" t="s">
        <v>306</v>
      </c>
      <c r="F29" s="49">
        <v>15</v>
      </c>
    </row>
    <row r="30" spans="5:6" ht="11.4" customHeight="1" x14ac:dyDescent="0.3">
      <c r="E30" s="50" t="s">
        <v>307</v>
      </c>
      <c r="F30" s="51">
        <v>16</v>
      </c>
    </row>
    <row r="31" spans="5:6" ht="11.4" customHeight="1" x14ac:dyDescent="0.3">
      <c r="E31" s="48" t="s">
        <v>308</v>
      </c>
      <c r="F31" s="49">
        <v>18</v>
      </c>
    </row>
    <row r="32" spans="5:6" ht="11.4" customHeight="1" x14ac:dyDescent="0.3">
      <c r="E32" s="50" t="s">
        <v>309</v>
      </c>
      <c r="F32" s="52">
        <v>21</v>
      </c>
    </row>
    <row r="33" spans="2:7" ht="11.4" customHeight="1" x14ac:dyDescent="0.3">
      <c r="E33" s="48" t="s">
        <v>310</v>
      </c>
      <c r="F33" s="52">
        <v>24</v>
      </c>
    </row>
    <row r="34" spans="2:7" ht="11.4" customHeight="1" x14ac:dyDescent="0.3">
      <c r="E34" s="50" t="s">
        <v>311</v>
      </c>
      <c r="F34" s="52">
        <v>27</v>
      </c>
    </row>
    <row r="35" spans="2:7" ht="11.4" customHeight="1" x14ac:dyDescent="0.3">
      <c r="E35" s="48" t="s">
        <v>312</v>
      </c>
      <c r="F35" s="52">
        <v>35</v>
      </c>
    </row>
    <row r="36" spans="2:7" ht="11.4" customHeight="1" x14ac:dyDescent="0.3">
      <c r="E36" s="50" t="s">
        <v>313</v>
      </c>
      <c r="F36" s="52">
        <v>42</v>
      </c>
    </row>
    <row r="37" spans="2:7" x14ac:dyDescent="0.3">
      <c r="F37">
        <f>COUNTA(F7:F36)</f>
        <v>30</v>
      </c>
      <c r="G37">
        <f>F37*85%</f>
        <v>25.5</v>
      </c>
    </row>
    <row r="38" spans="2:7" ht="21" customHeight="1" x14ac:dyDescent="0.3"/>
    <row r="39" spans="2:7" ht="21.75" customHeight="1" x14ac:dyDescent="0.3">
      <c r="B39" s="46" t="s">
        <v>526</v>
      </c>
      <c r="C39" s="46"/>
    </row>
    <row r="40" spans="2:7" ht="22.2" customHeight="1" x14ac:dyDescent="0.3">
      <c r="B40" s="13" t="s">
        <v>314</v>
      </c>
      <c r="C40" s="36">
        <f>AVERAGE(F7:F36)</f>
        <v>12.366666666666667</v>
      </c>
    </row>
    <row r="41" spans="2:7" ht="22.2" customHeight="1" x14ac:dyDescent="0.3">
      <c r="B41" s="13" t="s">
        <v>315</v>
      </c>
      <c r="C41" s="18">
        <f>PERCENTILE(F7:F36,0.5)</f>
        <v>9.5</v>
      </c>
    </row>
    <row r="42" spans="2:7" ht="22.2" customHeight="1" x14ac:dyDescent="0.3">
      <c r="B42" s="13" t="s">
        <v>316</v>
      </c>
      <c r="C42" s="18">
        <f>PERCENTILE(F7:F36,0.75)</f>
        <v>14.75</v>
      </c>
    </row>
    <row r="43" spans="2:7" ht="22.2" customHeight="1" x14ac:dyDescent="0.3">
      <c r="B43" s="53" t="s">
        <v>317</v>
      </c>
      <c r="C43" s="53">
        <f>PERCENTILE(F7:F36,0.85)</f>
        <v>19.949999999999996</v>
      </c>
    </row>
    <row r="44" spans="2:7" ht="22.2" customHeight="1" x14ac:dyDescent="0.3">
      <c r="B44" s="13" t="s">
        <v>318</v>
      </c>
      <c r="C44" s="18">
        <f>PERCENTILE(F7:F36,0.95)</f>
        <v>31.399999999999977</v>
      </c>
    </row>
    <row r="45" spans="2:7" ht="22.2" customHeight="1" x14ac:dyDescent="0.3">
      <c r="B45" s="13" t="s">
        <v>272</v>
      </c>
      <c r="C45" s="18">
        <f>MAX(F7:F36)</f>
        <v>42</v>
      </c>
    </row>
    <row r="46" spans="2:7" ht="25.8" customHeight="1" x14ac:dyDescent="0.3"/>
    <row r="47" spans="2:7" ht="21.75" customHeight="1" x14ac:dyDescent="0.3">
      <c r="B47" s="58" t="s">
        <v>529</v>
      </c>
      <c r="C47" s="58"/>
      <c r="D47" s="58"/>
    </row>
    <row r="48" spans="2:7" ht="21.75" customHeight="1" x14ac:dyDescent="0.3">
      <c r="B48" s="69" t="s">
        <v>319</v>
      </c>
      <c r="C48" s="69"/>
      <c r="D48" s="69"/>
    </row>
    <row r="49" spans="2:4" ht="43.5" customHeight="1" x14ac:dyDescent="0.3">
      <c r="B49" s="70" t="s">
        <v>170</v>
      </c>
      <c r="C49" s="70"/>
      <c r="D49" s="70"/>
    </row>
    <row r="50" spans="2:4" ht="15" customHeight="1" x14ac:dyDescent="0.3">
      <c r="B50" s="70"/>
      <c r="C50" s="70"/>
      <c r="D50" s="70"/>
    </row>
    <row r="51" spans="2:4" ht="21.75" customHeight="1" x14ac:dyDescent="0.3">
      <c r="B51" s="69" t="s">
        <v>320</v>
      </c>
      <c r="C51" s="69"/>
      <c r="D51" s="69"/>
    </row>
    <row r="52" spans="2:4" ht="43.5" customHeight="1" x14ac:dyDescent="0.3">
      <c r="B52" s="70" t="s">
        <v>170</v>
      </c>
      <c r="C52" s="70"/>
      <c r="D52" s="70"/>
    </row>
    <row r="53" spans="2:4" ht="15" customHeight="1" x14ac:dyDescent="0.3">
      <c r="B53" s="70"/>
      <c r="C53" s="70"/>
      <c r="D53" s="70"/>
    </row>
    <row r="54" spans="2:4" ht="21.75" customHeight="1" x14ac:dyDescent="0.3">
      <c r="B54" s="69" t="s">
        <v>321</v>
      </c>
      <c r="C54" s="69"/>
      <c r="D54" s="69"/>
    </row>
    <row r="55" spans="2:4" ht="43.5" customHeight="1" x14ac:dyDescent="0.3">
      <c r="B55" s="70" t="s">
        <v>170</v>
      </c>
      <c r="C55" s="70"/>
      <c r="D55" s="70"/>
    </row>
    <row r="56" spans="2:4" ht="15" customHeight="1" x14ac:dyDescent="0.3">
      <c r="B56" s="70"/>
      <c r="C56" s="70"/>
      <c r="D56" s="70"/>
    </row>
    <row r="57" spans="2:4" ht="6" customHeight="1" x14ac:dyDescent="0.3"/>
  </sheetData>
  <mergeCells count="10">
    <mergeCell ref="B1:D1"/>
    <mergeCell ref="B3:D3"/>
    <mergeCell ref="B4:D4"/>
    <mergeCell ref="B47:D47"/>
    <mergeCell ref="B55:D56"/>
    <mergeCell ref="B48:D48"/>
    <mergeCell ref="B49:D50"/>
    <mergeCell ref="B51:D51"/>
    <mergeCell ref="B52:D53"/>
    <mergeCell ref="B54:D54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B1:U36"/>
  <sheetViews>
    <sheetView showGridLines="0" zoomScaleNormal="100" workbookViewId="0">
      <selection activeCell="B33" sqref="B33:H34"/>
    </sheetView>
  </sheetViews>
  <sheetFormatPr defaultColWidth="8.6640625" defaultRowHeight="14.4" x14ac:dyDescent="0.3"/>
  <cols>
    <col min="1" max="1" width="3" customWidth="1"/>
    <col min="2" max="2" width="8" customWidth="1"/>
    <col min="3" max="7" width="13" customWidth="1"/>
    <col min="8" max="8" width="20" customWidth="1"/>
    <col min="9" max="9" width="3" customWidth="1"/>
  </cols>
  <sheetData>
    <row r="1" spans="2:21" ht="27.75" customHeight="1" x14ac:dyDescent="0.3">
      <c r="B1" s="66" t="s">
        <v>322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2:21" ht="6" customHeight="1" x14ac:dyDescent="0.3"/>
    <row r="3" spans="2:21" ht="21.75" customHeight="1" x14ac:dyDescent="0.3">
      <c r="B3" s="60" t="s">
        <v>323</v>
      </c>
      <c r="C3" s="60"/>
      <c r="D3" s="60"/>
      <c r="E3" s="60"/>
      <c r="F3" s="60"/>
      <c r="G3" s="60"/>
      <c r="H3" s="60"/>
    </row>
    <row r="4" spans="2:21" ht="51.75" customHeight="1" x14ac:dyDescent="0.3">
      <c r="B4" s="61" t="s">
        <v>324</v>
      </c>
      <c r="C4" s="61"/>
      <c r="D4" s="61"/>
      <c r="E4" s="61"/>
      <c r="F4" s="61"/>
      <c r="G4" s="61"/>
      <c r="H4" s="61"/>
    </row>
    <row r="5" spans="2:21" ht="6" customHeight="1" x14ac:dyDescent="0.3"/>
    <row r="6" spans="2:21" ht="21.75" customHeight="1" x14ac:dyDescent="0.3">
      <c r="B6" s="2" t="s">
        <v>194</v>
      </c>
      <c r="C6" s="2" t="s">
        <v>195</v>
      </c>
      <c r="D6" s="2" t="s">
        <v>196</v>
      </c>
      <c r="E6" s="2" t="s">
        <v>197</v>
      </c>
      <c r="F6" s="2" t="s">
        <v>29</v>
      </c>
      <c r="G6" s="2" t="s">
        <v>35</v>
      </c>
      <c r="H6" s="2" t="s">
        <v>325</v>
      </c>
    </row>
    <row r="7" spans="2:21" ht="21.75" customHeight="1" x14ac:dyDescent="0.3">
      <c r="B7" s="10" t="s">
        <v>326</v>
      </c>
      <c r="C7" s="10" t="s">
        <v>203</v>
      </c>
      <c r="D7" s="10" t="s">
        <v>203</v>
      </c>
      <c r="E7" s="10" t="s">
        <v>223</v>
      </c>
      <c r="F7" s="10">
        <v>4</v>
      </c>
      <c r="G7" s="10">
        <v>4</v>
      </c>
      <c r="H7" s="10">
        <v>0</v>
      </c>
    </row>
    <row r="8" spans="2:21" ht="21.75" customHeight="1" x14ac:dyDescent="0.3">
      <c r="B8" s="11" t="s">
        <v>327</v>
      </c>
      <c r="C8" s="11" t="s">
        <v>209</v>
      </c>
      <c r="D8" s="11" t="s">
        <v>210</v>
      </c>
      <c r="E8" s="11" t="s">
        <v>237</v>
      </c>
      <c r="F8" s="19">
        <v>11</v>
      </c>
      <c r="G8" s="19">
        <v>4</v>
      </c>
      <c r="H8" s="19">
        <v>7</v>
      </c>
    </row>
    <row r="9" spans="2:21" ht="21.75" customHeight="1" x14ac:dyDescent="0.3">
      <c r="B9" s="10" t="s">
        <v>328</v>
      </c>
      <c r="C9" s="10" t="s">
        <v>204</v>
      </c>
      <c r="D9" s="10" t="s">
        <v>204</v>
      </c>
      <c r="E9" s="10" t="s">
        <v>210</v>
      </c>
      <c r="F9" s="10">
        <v>5</v>
      </c>
      <c r="G9" s="10">
        <v>5</v>
      </c>
      <c r="H9" s="10">
        <v>0</v>
      </c>
    </row>
    <row r="10" spans="2:21" ht="21.75" customHeight="1" x14ac:dyDescent="0.3">
      <c r="B10" s="11" t="s">
        <v>329</v>
      </c>
      <c r="C10" s="11" t="s">
        <v>213</v>
      </c>
      <c r="D10" s="11" t="s">
        <v>241</v>
      </c>
      <c r="E10" s="11" t="s">
        <v>330</v>
      </c>
      <c r="F10" s="19">
        <v>18</v>
      </c>
      <c r="G10" s="19">
        <v>4</v>
      </c>
      <c r="H10" s="19">
        <v>14</v>
      </c>
    </row>
    <row r="11" spans="2:21" ht="21.75" customHeight="1" x14ac:dyDescent="0.3">
      <c r="B11" s="10" t="s">
        <v>331</v>
      </c>
      <c r="C11" s="10" t="s">
        <v>210</v>
      </c>
      <c r="D11" s="10" t="s">
        <v>230</v>
      </c>
      <c r="E11" s="10" t="s">
        <v>217</v>
      </c>
      <c r="F11" s="10">
        <v>5</v>
      </c>
      <c r="G11" s="10">
        <v>4</v>
      </c>
      <c r="H11" s="10">
        <v>1</v>
      </c>
    </row>
    <row r="12" spans="2:21" ht="21.75" customHeight="1" x14ac:dyDescent="0.3">
      <c r="B12" s="11" t="s">
        <v>332</v>
      </c>
      <c r="C12" s="11" t="s">
        <v>205</v>
      </c>
      <c r="D12" s="11" t="s">
        <v>245</v>
      </c>
      <c r="E12" s="11" t="s">
        <v>333</v>
      </c>
      <c r="F12" s="19">
        <v>17</v>
      </c>
      <c r="G12" s="19">
        <v>4</v>
      </c>
      <c r="H12" s="19">
        <v>13</v>
      </c>
    </row>
    <row r="13" spans="2:21" ht="21.75" customHeight="1" x14ac:dyDescent="0.3">
      <c r="B13" s="10" t="s">
        <v>334</v>
      </c>
      <c r="C13" s="10" t="s">
        <v>237</v>
      </c>
      <c r="D13" s="10" t="s">
        <v>217</v>
      </c>
      <c r="E13" s="10" t="s">
        <v>216</v>
      </c>
      <c r="F13" s="10">
        <v>6</v>
      </c>
      <c r="G13" s="10">
        <v>5</v>
      </c>
      <c r="H13" s="10">
        <v>1</v>
      </c>
    </row>
    <row r="14" spans="2:21" ht="21.75" customHeight="1" x14ac:dyDescent="0.3">
      <c r="B14" s="11" t="s">
        <v>335</v>
      </c>
      <c r="C14" s="11" t="s">
        <v>217</v>
      </c>
      <c r="D14" s="11" t="s">
        <v>336</v>
      </c>
      <c r="E14" s="11" t="s">
        <v>337</v>
      </c>
      <c r="F14" s="19">
        <v>19</v>
      </c>
      <c r="G14" s="19">
        <v>4</v>
      </c>
      <c r="H14" s="19">
        <v>15</v>
      </c>
    </row>
    <row r="15" spans="2:21" ht="21.75" customHeight="1" x14ac:dyDescent="0.3">
      <c r="B15" s="10" t="s">
        <v>338</v>
      </c>
      <c r="C15" s="10" t="s">
        <v>221</v>
      </c>
      <c r="D15" s="10" t="s">
        <v>248</v>
      </c>
      <c r="E15" s="10" t="s">
        <v>249</v>
      </c>
      <c r="F15" s="10">
        <v>6</v>
      </c>
      <c r="G15" s="10">
        <v>5</v>
      </c>
      <c r="H15" s="10">
        <v>1</v>
      </c>
    </row>
    <row r="16" spans="2:21" ht="21.75" customHeight="1" x14ac:dyDescent="0.3">
      <c r="B16" s="11" t="s">
        <v>339</v>
      </c>
      <c r="C16" s="11" t="s">
        <v>216</v>
      </c>
      <c r="D16" s="11" t="s">
        <v>340</v>
      </c>
      <c r="E16" s="11" t="s">
        <v>341</v>
      </c>
      <c r="F16" s="19">
        <v>19</v>
      </c>
      <c r="G16" s="19">
        <v>3</v>
      </c>
      <c r="H16" s="19">
        <v>16</v>
      </c>
    </row>
    <row r="17" spans="2:8" ht="21.75" customHeight="1" x14ac:dyDescent="0.3">
      <c r="B17" s="10" t="s">
        <v>342</v>
      </c>
      <c r="C17" s="10" t="s">
        <v>241</v>
      </c>
      <c r="D17" s="10" t="s">
        <v>343</v>
      </c>
      <c r="E17" s="10" t="s">
        <v>344</v>
      </c>
      <c r="F17" s="10">
        <v>5</v>
      </c>
      <c r="G17" s="10">
        <v>4</v>
      </c>
      <c r="H17" s="10">
        <v>1</v>
      </c>
    </row>
    <row r="18" spans="2:8" ht="21.75" customHeight="1" x14ac:dyDescent="0.3">
      <c r="B18" s="12" t="s">
        <v>345</v>
      </c>
      <c r="C18" s="12" t="s">
        <v>245</v>
      </c>
      <c r="D18" s="12" t="s">
        <v>330</v>
      </c>
      <c r="E18" s="12" t="s">
        <v>336</v>
      </c>
      <c r="F18" s="12">
        <v>5</v>
      </c>
      <c r="G18" s="12">
        <v>4</v>
      </c>
      <c r="H18" s="12">
        <v>1</v>
      </c>
    </row>
    <row r="19" spans="2:8" ht="21.75" customHeight="1" x14ac:dyDescent="0.3">
      <c r="B19" s="11" t="s">
        <v>346</v>
      </c>
      <c r="C19" s="11" t="s">
        <v>347</v>
      </c>
      <c r="D19" s="11" t="s">
        <v>348</v>
      </c>
      <c r="E19" s="11" t="s">
        <v>349</v>
      </c>
      <c r="F19" s="19">
        <v>19</v>
      </c>
      <c r="G19" s="19">
        <v>4</v>
      </c>
      <c r="H19" s="19">
        <v>15</v>
      </c>
    </row>
    <row r="20" spans="2:8" ht="21.75" customHeight="1" x14ac:dyDescent="0.3">
      <c r="B20" s="12" t="s">
        <v>350</v>
      </c>
      <c r="C20" s="12" t="s">
        <v>336</v>
      </c>
      <c r="D20" s="12" t="s">
        <v>351</v>
      </c>
      <c r="E20" s="12" t="s">
        <v>352</v>
      </c>
      <c r="F20" s="12">
        <v>5</v>
      </c>
      <c r="G20" s="12">
        <v>4</v>
      </c>
      <c r="H20" s="12">
        <v>1</v>
      </c>
    </row>
    <row r="21" spans="2:8" ht="21.75" customHeight="1" x14ac:dyDescent="0.3">
      <c r="B21" s="11" t="s">
        <v>353</v>
      </c>
      <c r="C21" s="11" t="s">
        <v>354</v>
      </c>
      <c r="D21" s="11" t="s">
        <v>355</v>
      </c>
      <c r="E21" s="11" t="s">
        <v>356</v>
      </c>
      <c r="F21" s="19">
        <v>20</v>
      </c>
      <c r="G21" s="19">
        <v>4</v>
      </c>
      <c r="H21" s="19">
        <v>16</v>
      </c>
    </row>
    <row r="24" spans="2:8" ht="7.5" customHeight="1" x14ac:dyDescent="0.3"/>
    <row r="25" spans="2:8" ht="21.75" customHeight="1" x14ac:dyDescent="0.3">
      <c r="B25" s="58" t="s">
        <v>252</v>
      </c>
      <c r="C25" s="58"/>
      <c r="D25" s="58"/>
      <c r="E25" s="58"/>
      <c r="F25" s="58"/>
      <c r="G25" s="58"/>
      <c r="H25" s="58"/>
    </row>
    <row r="26" spans="2:8" ht="21.75" customHeight="1" x14ac:dyDescent="0.3">
      <c r="B26" s="69" t="s">
        <v>357</v>
      </c>
      <c r="C26" s="69"/>
      <c r="D26" s="69"/>
      <c r="E26" s="69"/>
      <c r="F26" s="69"/>
      <c r="G26" s="69"/>
      <c r="H26" s="69"/>
    </row>
    <row r="27" spans="2:8" ht="43.5" customHeight="1" x14ac:dyDescent="0.3">
      <c r="B27" s="70" t="s">
        <v>170</v>
      </c>
      <c r="C27" s="70"/>
      <c r="D27" s="70"/>
      <c r="E27" s="70"/>
      <c r="F27" s="70"/>
      <c r="G27" s="70"/>
      <c r="H27" s="70"/>
    </row>
    <row r="28" spans="2:8" ht="15" customHeight="1" x14ac:dyDescent="0.3">
      <c r="B28" s="70"/>
      <c r="C28" s="70"/>
      <c r="D28" s="70"/>
      <c r="E28" s="70"/>
      <c r="F28" s="70"/>
      <c r="G28" s="70"/>
      <c r="H28" s="70"/>
    </row>
    <row r="29" spans="2:8" ht="21.75" customHeight="1" x14ac:dyDescent="0.3">
      <c r="B29" s="83" t="s">
        <v>358</v>
      </c>
      <c r="C29" s="84"/>
      <c r="D29" s="84"/>
      <c r="E29" s="84"/>
      <c r="F29" s="84"/>
      <c r="G29" s="84"/>
      <c r="H29" s="85"/>
    </row>
    <row r="30" spans="2:8" ht="43.5" customHeight="1" x14ac:dyDescent="0.3">
      <c r="B30" s="86" t="s">
        <v>170</v>
      </c>
      <c r="C30" s="87"/>
      <c r="D30" s="87"/>
      <c r="E30" s="87"/>
      <c r="F30" s="87"/>
      <c r="G30" s="87"/>
      <c r="H30" s="88"/>
    </row>
    <row r="31" spans="2:8" ht="15" customHeight="1" x14ac:dyDescent="0.3">
      <c r="B31" s="89"/>
      <c r="C31" s="90"/>
      <c r="D31" s="90"/>
      <c r="E31" s="90"/>
      <c r="F31" s="90"/>
      <c r="G31" s="90"/>
      <c r="H31" s="91"/>
    </row>
    <row r="32" spans="2:8" ht="21.75" customHeight="1" x14ac:dyDescent="0.3">
      <c r="B32" s="69" t="s">
        <v>359</v>
      </c>
      <c r="C32" s="69"/>
      <c r="D32" s="69"/>
      <c r="E32" s="69"/>
      <c r="F32" s="69"/>
      <c r="G32" s="69"/>
      <c r="H32" s="69"/>
    </row>
    <row r="33" spans="2:8" ht="43.5" customHeight="1" x14ac:dyDescent="0.3">
      <c r="B33" s="70" t="s">
        <v>170</v>
      </c>
      <c r="C33" s="70"/>
      <c r="D33" s="70"/>
      <c r="E33" s="70"/>
      <c r="F33" s="70"/>
      <c r="G33" s="70"/>
      <c r="H33" s="70"/>
    </row>
    <row r="34" spans="2:8" ht="15" customHeight="1" x14ac:dyDescent="0.3">
      <c r="B34" s="70"/>
      <c r="C34" s="70"/>
      <c r="D34" s="70"/>
      <c r="E34" s="70"/>
      <c r="F34" s="70"/>
      <c r="G34" s="70"/>
      <c r="H34" s="70"/>
    </row>
    <row r="35" spans="2:8" ht="6" customHeight="1" x14ac:dyDescent="0.3"/>
    <row r="36" spans="2:8" ht="51.75" customHeight="1" x14ac:dyDescent="0.3">
      <c r="B36" s="82" t="s">
        <v>360</v>
      </c>
      <c r="C36" s="82"/>
      <c r="D36" s="82"/>
      <c r="E36" s="82"/>
      <c r="F36" s="82"/>
      <c r="G36" s="82"/>
      <c r="H36" s="82"/>
    </row>
  </sheetData>
  <mergeCells count="11">
    <mergeCell ref="B36:H36"/>
    <mergeCell ref="B1:U1"/>
    <mergeCell ref="B27:H28"/>
    <mergeCell ref="B29:H29"/>
    <mergeCell ref="B30:H31"/>
    <mergeCell ref="B32:H32"/>
    <mergeCell ref="B33:H34"/>
    <mergeCell ref="B3:H3"/>
    <mergeCell ref="B4:H4"/>
    <mergeCell ref="B25:H25"/>
    <mergeCell ref="B26:H26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B1:H34"/>
  <sheetViews>
    <sheetView showGridLines="0" zoomScaleNormal="100" workbookViewId="0">
      <selection activeCell="J4" sqref="J4"/>
    </sheetView>
  </sheetViews>
  <sheetFormatPr defaultColWidth="8.6640625" defaultRowHeight="14.4" x14ac:dyDescent="0.3"/>
  <cols>
    <col min="1" max="1" width="3" customWidth="1"/>
    <col min="2" max="2" width="10" customWidth="1"/>
    <col min="3" max="6" width="14" customWidth="1"/>
    <col min="7" max="7" width="14" hidden="1" customWidth="1"/>
    <col min="8" max="8" width="31.109375" customWidth="1"/>
    <col min="9" max="9" width="3" customWidth="1"/>
  </cols>
  <sheetData>
    <row r="1" spans="2:8" ht="27.75" customHeight="1" x14ac:dyDescent="0.3">
      <c r="B1" s="59" t="s">
        <v>361</v>
      </c>
      <c r="C1" s="59"/>
      <c r="D1" s="59"/>
      <c r="E1" s="59"/>
      <c r="F1" s="59"/>
      <c r="G1" s="59"/>
      <c r="H1" s="59"/>
    </row>
    <row r="2" spans="2:8" ht="6" customHeight="1" x14ac:dyDescent="0.3"/>
    <row r="3" spans="2:8" ht="21.75" customHeight="1" x14ac:dyDescent="0.3">
      <c r="B3" s="60" t="s">
        <v>362</v>
      </c>
      <c r="C3" s="60"/>
      <c r="D3" s="60"/>
      <c r="E3" s="60"/>
      <c r="F3" s="60"/>
      <c r="G3" s="60"/>
      <c r="H3" s="60"/>
    </row>
    <row r="4" spans="2:8" ht="51.75" customHeight="1" x14ac:dyDescent="0.3">
      <c r="B4" s="61" t="s">
        <v>363</v>
      </c>
      <c r="C4" s="61"/>
      <c r="D4" s="61"/>
      <c r="E4" s="61"/>
      <c r="F4" s="61"/>
      <c r="G4" s="61"/>
      <c r="H4" s="61"/>
    </row>
    <row r="5" spans="2:8" ht="6" customHeight="1" x14ac:dyDescent="0.3"/>
    <row r="6" spans="2:8" ht="21.75" customHeight="1" x14ac:dyDescent="0.3">
      <c r="B6" s="2" t="s">
        <v>282</v>
      </c>
      <c r="C6" s="2" t="s">
        <v>364</v>
      </c>
      <c r="D6" s="2" t="s">
        <v>365</v>
      </c>
      <c r="E6" s="2" t="s">
        <v>325</v>
      </c>
      <c r="F6" s="2" t="s">
        <v>41</v>
      </c>
      <c r="G6" s="2" t="s">
        <v>530</v>
      </c>
      <c r="H6" s="2" t="s">
        <v>366</v>
      </c>
    </row>
    <row r="7" spans="2:8" ht="24" customHeight="1" x14ac:dyDescent="0.3">
      <c r="B7" s="1" t="s">
        <v>367</v>
      </c>
      <c r="C7" s="16">
        <v>20</v>
      </c>
      <c r="D7" s="20">
        <v>4</v>
      </c>
      <c r="E7" s="21">
        <f t="shared" ref="E7:E18" si="0">C7-D7</f>
        <v>16</v>
      </c>
      <c r="F7" s="25">
        <f t="shared" ref="F7:F18" si="1">D7/C7</f>
        <v>0.2</v>
      </c>
      <c r="G7" s="55">
        <f>AVERAGE($F$7:$F$18)</f>
        <v>0.23242153679653679</v>
      </c>
      <c r="H7" s="9" t="s">
        <v>170</v>
      </c>
    </row>
    <row r="8" spans="2:8" ht="24" customHeight="1" x14ac:dyDescent="0.3">
      <c r="B8" s="22" t="s">
        <v>368</v>
      </c>
      <c r="C8" s="17">
        <v>15</v>
      </c>
      <c r="D8" s="20">
        <v>3</v>
      </c>
      <c r="E8" s="21">
        <f t="shared" si="0"/>
        <v>12</v>
      </c>
      <c r="F8" s="25">
        <f t="shared" si="1"/>
        <v>0.2</v>
      </c>
      <c r="G8" s="55">
        <f t="shared" ref="G8:G18" si="2">AVERAGE($F$7:$F$18)</f>
        <v>0.23242153679653679</v>
      </c>
      <c r="H8" s="9" t="s">
        <v>170</v>
      </c>
    </row>
    <row r="9" spans="2:8" ht="24" customHeight="1" x14ac:dyDescent="0.3">
      <c r="B9" s="1" t="s">
        <v>369</v>
      </c>
      <c r="C9" s="16">
        <v>30</v>
      </c>
      <c r="D9" s="20">
        <v>6</v>
      </c>
      <c r="E9" s="21">
        <f t="shared" si="0"/>
        <v>24</v>
      </c>
      <c r="F9" s="25">
        <f t="shared" si="1"/>
        <v>0.2</v>
      </c>
      <c r="G9" s="55">
        <f t="shared" si="2"/>
        <v>0.23242153679653679</v>
      </c>
      <c r="H9" s="9" t="s">
        <v>170</v>
      </c>
    </row>
    <row r="10" spans="2:8" ht="24" customHeight="1" x14ac:dyDescent="0.3">
      <c r="B10" s="22" t="s">
        <v>370</v>
      </c>
      <c r="C10" s="17">
        <v>10</v>
      </c>
      <c r="D10" s="20">
        <v>5</v>
      </c>
      <c r="E10" s="21">
        <f t="shared" si="0"/>
        <v>5</v>
      </c>
      <c r="F10" s="54">
        <f t="shared" si="1"/>
        <v>0.5</v>
      </c>
      <c r="G10" s="55">
        <f t="shared" si="2"/>
        <v>0.23242153679653679</v>
      </c>
      <c r="H10" s="9" t="s">
        <v>170</v>
      </c>
    </row>
    <row r="11" spans="2:8" ht="24" customHeight="1" x14ac:dyDescent="0.3">
      <c r="B11" s="1" t="s">
        <v>371</v>
      </c>
      <c r="C11" s="16">
        <v>25</v>
      </c>
      <c r="D11" s="20">
        <v>4</v>
      </c>
      <c r="E11" s="21">
        <f t="shared" si="0"/>
        <v>21</v>
      </c>
      <c r="F11" s="25">
        <f t="shared" si="1"/>
        <v>0.16</v>
      </c>
      <c r="G11" s="55">
        <f t="shared" si="2"/>
        <v>0.23242153679653679</v>
      </c>
      <c r="H11" s="9" t="s">
        <v>170</v>
      </c>
    </row>
    <row r="12" spans="2:8" ht="24" customHeight="1" x14ac:dyDescent="0.3">
      <c r="B12" s="22" t="s">
        <v>372</v>
      </c>
      <c r="C12" s="17">
        <v>18</v>
      </c>
      <c r="D12" s="20">
        <v>3</v>
      </c>
      <c r="E12" s="21">
        <f t="shared" si="0"/>
        <v>15</v>
      </c>
      <c r="F12" s="25">
        <f t="shared" si="1"/>
        <v>0.16666666666666666</v>
      </c>
      <c r="G12" s="55">
        <f t="shared" si="2"/>
        <v>0.23242153679653679</v>
      </c>
      <c r="H12" s="9" t="s">
        <v>170</v>
      </c>
    </row>
    <row r="13" spans="2:8" ht="24" customHeight="1" x14ac:dyDescent="0.3">
      <c r="B13" s="1" t="s">
        <v>373</v>
      </c>
      <c r="C13" s="16">
        <v>40</v>
      </c>
      <c r="D13" s="20">
        <v>8</v>
      </c>
      <c r="E13" s="21">
        <f t="shared" si="0"/>
        <v>32</v>
      </c>
      <c r="F13" s="25">
        <f t="shared" si="1"/>
        <v>0.2</v>
      </c>
      <c r="G13" s="55">
        <f t="shared" si="2"/>
        <v>0.23242153679653679</v>
      </c>
      <c r="H13" s="9" t="s">
        <v>170</v>
      </c>
    </row>
    <row r="14" spans="2:8" ht="24" customHeight="1" x14ac:dyDescent="0.3">
      <c r="B14" s="22" t="s">
        <v>374</v>
      </c>
      <c r="C14" s="17">
        <v>12</v>
      </c>
      <c r="D14" s="20">
        <v>4</v>
      </c>
      <c r="E14" s="21">
        <f t="shared" si="0"/>
        <v>8</v>
      </c>
      <c r="F14" s="54">
        <f t="shared" si="1"/>
        <v>0.33333333333333331</v>
      </c>
      <c r="G14" s="55">
        <f t="shared" si="2"/>
        <v>0.23242153679653679</v>
      </c>
      <c r="H14" s="9" t="s">
        <v>170</v>
      </c>
    </row>
    <row r="15" spans="2:8" ht="24" customHeight="1" x14ac:dyDescent="0.3">
      <c r="B15" s="1" t="s">
        <v>375</v>
      </c>
      <c r="C15" s="16">
        <v>22</v>
      </c>
      <c r="D15" s="20">
        <v>5</v>
      </c>
      <c r="E15" s="21">
        <f t="shared" si="0"/>
        <v>17</v>
      </c>
      <c r="F15" s="25">
        <f t="shared" si="1"/>
        <v>0.22727272727272727</v>
      </c>
      <c r="G15" s="55">
        <f t="shared" si="2"/>
        <v>0.23242153679653679</v>
      </c>
      <c r="H15" s="9" t="s">
        <v>170</v>
      </c>
    </row>
    <row r="16" spans="2:8" ht="24" customHeight="1" x14ac:dyDescent="0.3">
      <c r="B16" s="22" t="s">
        <v>376</v>
      </c>
      <c r="C16" s="17">
        <v>16</v>
      </c>
      <c r="D16" s="20">
        <v>3</v>
      </c>
      <c r="E16" s="21">
        <f t="shared" si="0"/>
        <v>13</v>
      </c>
      <c r="F16" s="25">
        <f t="shared" si="1"/>
        <v>0.1875</v>
      </c>
      <c r="G16" s="55">
        <f t="shared" si="2"/>
        <v>0.23242153679653679</v>
      </c>
      <c r="H16" s="9" t="s">
        <v>170</v>
      </c>
    </row>
    <row r="17" spans="2:8" ht="24" customHeight="1" x14ac:dyDescent="0.3">
      <c r="B17" s="1" t="s">
        <v>377</v>
      </c>
      <c r="C17" s="16">
        <v>35</v>
      </c>
      <c r="D17" s="20">
        <v>7</v>
      </c>
      <c r="E17" s="21">
        <f t="shared" si="0"/>
        <v>28</v>
      </c>
      <c r="F17" s="25">
        <f t="shared" si="1"/>
        <v>0.2</v>
      </c>
      <c r="G17" s="55">
        <f t="shared" si="2"/>
        <v>0.23242153679653679</v>
      </c>
      <c r="H17" s="9" t="s">
        <v>170</v>
      </c>
    </row>
    <row r="18" spans="2:8" ht="24" customHeight="1" x14ac:dyDescent="0.3">
      <c r="B18" s="22" t="s">
        <v>378</v>
      </c>
      <c r="C18" s="17">
        <v>28</v>
      </c>
      <c r="D18" s="20">
        <v>6</v>
      </c>
      <c r="E18" s="21">
        <f t="shared" si="0"/>
        <v>22</v>
      </c>
      <c r="F18" s="25">
        <f t="shared" si="1"/>
        <v>0.21428571428571427</v>
      </c>
      <c r="G18" s="55">
        <f t="shared" si="2"/>
        <v>0.23242153679653679</v>
      </c>
      <c r="H18" s="9" t="s">
        <v>170</v>
      </c>
    </row>
    <row r="19" spans="2:8" ht="25.5" customHeight="1" x14ac:dyDescent="0.3">
      <c r="B19" s="23" t="s">
        <v>379</v>
      </c>
      <c r="C19" s="37">
        <f>AVERAGE(C7:C18)</f>
        <v>22.583333333333332</v>
      </c>
      <c r="D19" s="38">
        <f>AVERAGE(D7:D18)</f>
        <v>4.833333333333333</v>
      </c>
      <c r="E19" s="39">
        <f>AVERAGE(E7:E18)</f>
        <v>17.75</v>
      </c>
      <c r="F19" s="40">
        <f>AVERAGE(F7:F18)</f>
        <v>0.23242153679653679</v>
      </c>
      <c r="G19" s="56"/>
    </row>
    <row r="22" spans="2:8" ht="21.75" customHeight="1" x14ac:dyDescent="0.3">
      <c r="B22" s="60" t="s">
        <v>252</v>
      </c>
      <c r="C22" s="60"/>
      <c r="D22" s="60"/>
      <c r="E22" s="60"/>
      <c r="F22" s="60"/>
      <c r="G22" s="60"/>
      <c r="H22" s="60"/>
    </row>
    <row r="23" spans="2:8" ht="21.75" customHeight="1" x14ac:dyDescent="0.3">
      <c r="B23" s="69" t="s">
        <v>380</v>
      </c>
      <c r="C23" s="69"/>
      <c r="D23" s="69"/>
      <c r="E23" s="69"/>
      <c r="F23" s="69"/>
      <c r="G23" s="69"/>
      <c r="H23" s="69"/>
    </row>
    <row r="24" spans="2:8" ht="43.5" customHeight="1" x14ac:dyDescent="0.3">
      <c r="B24" s="70" t="s">
        <v>170</v>
      </c>
      <c r="C24" s="70"/>
      <c r="D24" s="70"/>
      <c r="E24" s="70"/>
      <c r="F24" s="70"/>
      <c r="G24" s="70"/>
      <c r="H24" s="70"/>
    </row>
    <row r="25" spans="2:8" ht="15" customHeight="1" x14ac:dyDescent="0.3">
      <c r="B25" s="70"/>
      <c r="C25" s="70"/>
      <c r="D25" s="70"/>
      <c r="E25" s="70"/>
      <c r="F25" s="70"/>
      <c r="G25" s="70"/>
      <c r="H25" s="70"/>
    </row>
    <row r="26" spans="2:8" ht="21.75" customHeight="1" x14ac:dyDescent="0.3">
      <c r="B26" s="69" t="s">
        <v>522</v>
      </c>
      <c r="C26" s="69"/>
      <c r="D26" s="69"/>
      <c r="E26" s="69"/>
      <c r="F26" s="69"/>
      <c r="G26" s="69"/>
      <c r="H26" s="69"/>
    </row>
    <row r="27" spans="2:8" ht="43.5" customHeight="1" x14ac:dyDescent="0.3">
      <c r="B27" s="70" t="s">
        <v>170</v>
      </c>
      <c r="C27" s="70"/>
      <c r="D27" s="70"/>
      <c r="E27" s="70"/>
      <c r="F27" s="70"/>
      <c r="G27" s="70"/>
      <c r="H27" s="70"/>
    </row>
    <row r="28" spans="2:8" ht="15" customHeight="1" x14ac:dyDescent="0.3">
      <c r="B28" s="70"/>
      <c r="C28" s="70"/>
      <c r="D28" s="70"/>
      <c r="E28" s="70"/>
      <c r="F28" s="70"/>
      <c r="G28" s="70"/>
      <c r="H28" s="70"/>
    </row>
    <row r="29" spans="2:8" ht="21.75" customHeight="1" x14ac:dyDescent="0.3">
      <c r="B29" s="69" t="s">
        <v>381</v>
      </c>
      <c r="C29" s="69"/>
      <c r="D29" s="69"/>
      <c r="E29" s="69"/>
      <c r="F29" s="69"/>
      <c r="G29" s="69"/>
      <c r="H29" s="69"/>
    </row>
    <row r="30" spans="2:8" ht="43.5" customHeight="1" x14ac:dyDescent="0.3">
      <c r="B30" s="70" t="s">
        <v>170</v>
      </c>
      <c r="C30" s="70"/>
      <c r="D30" s="70"/>
      <c r="E30" s="70"/>
      <c r="F30" s="70"/>
      <c r="G30" s="70"/>
      <c r="H30" s="70"/>
    </row>
    <row r="31" spans="2:8" ht="15" customHeight="1" x14ac:dyDescent="0.3">
      <c r="B31" s="70"/>
      <c r="C31" s="70"/>
      <c r="D31" s="70"/>
      <c r="E31" s="70"/>
      <c r="F31" s="70"/>
      <c r="G31" s="70"/>
      <c r="H31" s="70"/>
    </row>
    <row r="32" spans="2:8" ht="6" customHeight="1" x14ac:dyDescent="0.3"/>
    <row r="33" spans="2:8" ht="51.75" customHeight="1" x14ac:dyDescent="0.3">
      <c r="B33" s="82" t="s">
        <v>523</v>
      </c>
      <c r="C33" s="82"/>
      <c r="D33" s="82"/>
      <c r="E33" s="82"/>
      <c r="F33" s="82"/>
      <c r="G33" s="82"/>
      <c r="H33" s="82"/>
    </row>
    <row r="34" spans="2:8" ht="7.5" customHeight="1" x14ac:dyDescent="0.3"/>
  </sheetData>
  <mergeCells count="11">
    <mergeCell ref="B1:H1"/>
    <mergeCell ref="B3:H3"/>
    <mergeCell ref="B4:H4"/>
    <mergeCell ref="B22:H22"/>
    <mergeCell ref="B23:H23"/>
    <mergeCell ref="B33:H33"/>
    <mergeCell ref="B24:H25"/>
    <mergeCell ref="B26:H26"/>
    <mergeCell ref="B27:H28"/>
    <mergeCell ref="B29:H29"/>
    <mergeCell ref="B30:H3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79998168889431442"/>
  </sheetPr>
  <dimension ref="B1:K38"/>
  <sheetViews>
    <sheetView showGridLines="0" zoomScaleNormal="100" workbookViewId="0">
      <selection activeCell="F22" sqref="F22"/>
    </sheetView>
  </sheetViews>
  <sheetFormatPr defaultColWidth="8.6640625" defaultRowHeight="14.4" x14ac:dyDescent="0.3"/>
  <cols>
    <col min="1" max="1" width="3" customWidth="1"/>
    <col min="2" max="2" width="24.21875" customWidth="1"/>
    <col min="3" max="3" width="14" customWidth="1"/>
    <col min="4" max="4" width="18" customWidth="1"/>
    <col min="5" max="9" width="12" customWidth="1"/>
    <col min="10" max="10" width="22" customWidth="1"/>
    <col min="11" max="11" width="37.5546875" customWidth="1"/>
  </cols>
  <sheetData>
    <row r="1" spans="2:11" ht="27.75" customHeight="1" x14ac:dyDescent="0.3">
      <c r="B1" s="59" t="s">
        <v>382</v>
      </c>
      <c r="C1" s="59"/>
      <c r="D1" s="59"/>
      <c r="E1" s="59"/>
      <c r="F1" s="59"/>
      <c r="G1" s="59"/>
      <c r="H1" s="59"/>
      <c r="I1" s="59"/>
      <c r="J1" s="59"/>
    </row>
    <row r="2" spans="2:11" ht="6" customHeight="1" x14ac:dyDescent="0.3"/>
    <row r="3" spans="2:11" ht="21.75" customHeight="1" x14ac:dyDescent="0.3">
      <c r="B3" s="60" t="s">
        <v>383</v>
      </c>
      <c r="C3" s="60"/>
      <c r="D3" s="60"/>
      <c r="E3" s="60"/>
      <c r="F3" s="60"/>
      <c r="G3" s="60"/>
      <c r="H3" s="60"/>
      <c r="I3" s="60"/>
      <c r="J3" s="60"/>
    </row>
    <row r="4" spans="2:11" ht="51.75" customHeight="1" x14ac:dyDescent="0.3">
      <c r="B4" s="61" t="s">
        <v>384</v>
      </c>
      <c r="C4" s="61"/>
      <c r="D4" s="61"/>
      <c r="E4" s="61"/>
      <c r="F4" s="61"/>
      <c r="G4" s="61"/>
      <c r="H4" s="61"/>
      <c r="I4" s="61"/>
      <c r="J4" s="61"/>
    </row>
    <row r="5" spans="2:11" ht="6" customHeight="1" x14ac:dyDescent="0.3"/>
    <row r="6" spans="2:11" ht="21.75" customHeight="1" x14ac:dyDescent="0.3">
      <c r="B6" s="2" t="s">
        <v>194</v>
      </c>
      <c r="C6" s="2" t="s">
        <v>0</v>
      </c>
      <c r="D6" s="2" t="s">
        <v>385</v>
      </c>
      <c r="E6" s="2" t="s">
        <v>196</v>
      </c>
      <c r="F6" s="2" t="s">
        <v>386</v>
      </c>
      <c r="G6" s="2" t="s">
        <v>65</v>
      </c>
      <c r="H6" s="2" t="s">
        <v>387</v>
      </c>
      <c r="I6" s="2" t="s">
        <v>199</v>
      </c>
      <c r="J6" s="2" t="s">
        <v>388</v>
      </c>
      <c r="K6" s="2" t="s">
        <v>389</v>
      </c>
    </row>
    <row r="7" spans="2:11" ht="21.75" customHeight="1" x14ac:dyDescent="0.3">
      <c r="B7" s="10" t="s">
        <v>326</v>
      </c>
      <c r="C7" s="10" t="s">
        <v>185</v>
      </c>
      <c r="D7" s="10" t="s">
        <v>390</v>
      </c>
      <c r="E7" s="10" t="s">
        <v>249</v>
      </c>
      <c r="F7" s="10">
        <v>12</v>
      </c>
      <c r="G7" s="10">
        <v>12</v>
      </c>
      <c r="H7" s="10" t="s">
        <v>391</v>
      </c>
      <c r="I7" s="10" t="s">
        <v>207</v>
      </c>
      <c r="J7" s="10" t="s">
        <v>392</v>
      </c>
      <c r="K7" s="9" t="s">
        <v>170</v>
      </c>
    </row>
    <row r="8" spans="2:11" ht="21.75" customHeight="1" x14ac:dyDescent="0.3">
      <c r="B8" s="11" t="s">
        <v>327</v>
      </c>
      <c r="C8" s="11" t="s">
        <v>191</v>
      </c>
      <c r="D8" s="11" t="s">
        <v>393</v>
      </c>
      <c r="E8" s="11" t="s">
        <v>216</v>
      </c>
      <c r="F8" s="24">
        <v>16</v>
      </c>
      <c r="G8" s="11">
        <v>12</v>
      </c>
      <c r="H8" s="19" t="s">
        <v>394</v>
      </c>
      <c r="I8" s="11" t="s">
        <v>228</v>
      </c>
      <c r="J8" s="11" t="s">
        <v>395</v>
      </c>
      <c r="K8" s="9" t="s">
        <v>170</v>
      </c>
    </row>
    <row r="9" spans="2:11" ht="21.75" customHeight="1" x14ac:dyDescent="0.3">
      <c r="B9" s="10" t="s">
        <v>328</v>
      </c>
      <c r="C9" s="10" t="s">
        <v>188</v>
      </c>
      <c r="D9" s="10" t="s">
        <v>390</v>
      </c>
      <c r="E9" s="10" t="s">
        <v>396</v>
      </c>
      <c r="F9" s="10">
        <v>4</v>
      </c>
      <c r="G9" s="10">
        <v>12</v>
      </c>
      <c r="H9" s="10" t="s">
        <v>207</v>
      </c>
      <c r="I9" s="10" t="s">
        <v>207</v>
      </c>
      <c r="J9" s="10" t="s">
        <v>314</v>
      </c>
      <c r="K9" s="9" t="s">
        <v>170</v>
      </c>
    </row>
    <row r="10" spans="2:11" ht="21.75" customHeight="1" x14ac:dyDescent="0.3">
      <c r="B10" s="11" t="s">
        <v>329</v>
      </c>
      <c r="C10" s="11" t="s">
        <v>185</v>
      </c>
      <c r="D10" s="11" t="s">
        <v>397</v>
      </c>
      <c r="E10" s="11" t="s">
        <v>221</v>
      </c>
      <c r="F10" s="24">
        <v>18</v>
      </c>
      <c r="G10" s="11">
        <v>12</v>
      </c>
      <c r="H10" s="19" t="s">
        <v>394</v>
      </c>
      <c r="I10" s="11" t="s">
        <v>207</v>
      </c>
      <c r="J10" s="11" t="s">
        <v>392</v>
      </c>
      <c r="K10" s="9" t="s">
        <v>170</v>
      </c>
    </row>
    <row r="11" spans="2:11" ht="21.75" customHeight="1" x14ac:dyDescent="0.3">
      <c r="B11" s="10" t="s">
        <v>331</v>
      </c>
      <c r="C11" s="10" t="s">
        <v>191</v>
      </c>
      <c r="D11" s="10" t="s">
        <v>390</v>
      </c>
      <c r="E11" s="10" t="s">
        <v>337</v>
      </c>
      <c r="F11" s="10">
        <v>2</v>
      </c>
      <c r="G11" s="10">
        <v>12</v>
      </c>
      <c r="H11" s="10" t="s">
        <v>207</v>
      </c>
      <c r="I11" s="10" t="s">
        <v>207</v>
      </c>
      <c r="J11" s="10" t="s">
        <v>392</v>
      </c>
      <c r="K11" s="9" t="s">
        <v>170</v>
      </c>
    </row>
    <row r="12" spans="2:11" ht="21.75" customHeight="1" x14ac:dyDescent="0.3">
      <c r="B12" s="11" t="s">
        <v>332</v>
      </c>
      <c r="C12" s="11" t="s">
        <v>185</v>
      </c>
      <c r="D12" s="11" t="s">
        <v>393</v>
      </c>
      <c r="E12" s="11" t="s">
        <v>217</v>
      </c>
      <c r="F12" s="24">
        <v>21</v>
      </c>
      <c r="G12" s="11">
        <v>12</v>
      </c>
      <c r="H12" s="19" t="s">
        <v>394</v>
      </c>
      <c r="I12" s="11" t="s">
        <v>228</v>
      </c>
      <c r="J12" s="11" t="s">
        <v>395</v>
      </c>
      <c r="K12" s="9" t="s">
        <v>170</v>
      </c>
    </row>
    <row r="13" spans="2:11" ht="21.75" customHeight="1" x14ac:dyDescent="0.3">
      <c r="B13" s="10" t="s">
        <v>334</v>
      </c>
      <c r="C13" s="10" t="s">
        <v>188</v>
      </c>
      <c r="D13" s="10" t="s">
        <v>398</v>
      </c>
      <c r="E13" s="10" t="s">
        <v>347</v>
      </c>
      <c r="F13" s="10">
        <v>8</v>
      </c>
      <c r="G13" s="10">
        <v>12</v>
      </c>
      <c r="H13" s="10" t="s">
        <v>207</v>
      </c>
      <c r="I13" s="10" t="s">
        <v>207</v>
      </c>
      <c r="J13" s="10" t="s">
        <v>399</v>
      </c>
      <c r="K13" s="9" t="s">
        <v>170</v>
      </c>
    </row>
    <row r="14" spans="2:11" ht="21.75" customHeight="1" x14ac:dyDescent="0.3">
      <c r="B14" s="11" t="s">
        <v>335</v>
      </c>
      <c r="C14" s="11" t="s">
        <v>185</v>
      </c>
      <c r="D14" s="11" t="s">
        <v>390</v>
      </c>
      <c r="E14" s="11" t="s">
        <v>241</v>
      </c>
      <c r="F14" s="24">
        <v>14</v>
      </c>
      <c r="G14" s="11">
        <v>12</v>
      </c>
      <c r="H14" s="19" t="s">
        <v>394</v>
      </c>
      <c r="I14" s="11" t="s">
        <v>207</v>
      </c>
      <c r="J14" s="11" t="s">
        <v>314</v>
      </c>
      <c r="K14" s="9" t="s">
        <v>170</v>
      </c>
    </row>
    <row r="15" spans="2:11" ht="21.75" customHeight="1" x14ac:dyDescent="0.3">
      <c r="B15" s="10" t="s">
        <v>338</v>
      </c>
      <c r="C15" s="10" t="s">
        <v>191</v>
      </c>
      <c r="D15" s="10" t="s">
        <v>397</v>
      </c>
      <c r="E15" s="10" t="s">
        <v>352</v>
      </c>
      <c r="F15" s="10">
        <v>1</v>
      </c>
      <c r="G15" s="10">
        <v>12</v>
      </c>
      <c r="H15" s="10" t="s">
        <v>207</v>
      </c>
      <c r="I15" s="10" t="s">
        <v>207</v>
      </c>
      <c r="J15" s="10" t="s">
        <v>392</v>
      </c>
      <c r="K15" s="9" t="s">
        <v>170</v>
      </c>
    </row>
    <row r="16" spans="2:11" ht="21.75" customHeight="1" x14ac:dyDescent="0.3">
      <c r="B16" s="11" t="s">
        <v>339</v>
      </c>
      <c r="C16" s="11" t="s">
        <v>185</v>
      </c>
      <c r="D16" s="11" t="s">
        <v>393</v>
      </c>
      <c r="E16" s="11" t="s">
        <v>210</v>
      </c>
      <c r="F16" s="24">
        <v>26</v>
      </c>
      <c r="G16" s="11">
        <v>12</v>
      </c>
      <c r="H16" s="19" t="s">
        <v>394</v>
      </c>
      <c r="I16" s="11" t="s">
        <v>228</v>
      </c>
      <c r="J16" s="11" t="s">
        <v>395</v>
      </c>
      <c r="K16" s="9" t="s">
        <v>170</v>
      </c>
    </row>
    <row r="17" spans="2:11" ht="21.75" customHeight="1" x14ac:dyDescent="0.3">
      <c r="B17" s="10" t="s">
        <v>342</v>
      </c>
      <c r="C17" s="10" t="s">
        <v>188</v>
      </c>
      <c r="D17" s="10" t="s">
        <v>390</v>
      </c>
      <c r="E17" s="10" t="s">
        <v>336</v>
      </c>
      <c r="F17" s="10">
        <v>6</v>
      </c>
      <c r="G17" s="10">
        <v>12</v>
      </c>
      <c r="H17" s="10" t="s">
        <v>207</v>
      </c>
      <c r="I17" s="10" t="s">
        <v>207</v>
      </c>
      <c r="J17" s="10" t="s">
        <v>399</v>
      </c>
      <c r="K17" s="9" t="s">
        <v>170</v>
      </c>
    </row>
    <row r="18" spans="2:11" ht="21.75" customHeight="1" x14ac:dyDescent="0.3">
      <c r="B18" s="12" t="s">
        <v>345</v>
      </c>
      <c r="C18" s="12" t="s">
        <v>185</v>
      </c>
      <c r="D18" s="12" t="s">
        <v>398</v>
      </c>
      <c r="E18" s="12" t="s">
        <v>351</v>
      </c>
      <c r="F18" s="12">
        <v>5</v>
      </c>
      <c r="G18" s="12">
        <v>12</v>
      </c>
      <c r="H18" s="12" t="s">
        <v>207</v>
      </c>
      <c r="I18" s="12" t="s">
        <v>207</v>
      </c>
      <c r="J18" s="12" t="s">
        <v>314</v>
      </c>
      <c r="K18" s="9" t="s">
        <v>170</v>
      </c>
    </row>
    <row r="19" spans="2:11" ht="21.75" customHeight="1" x14ac:dyDescent="0.3">
      <c r="B19" s="10" t="s">
        <v>346</v>
      </c>
      <c r="C19" s="10" t="s">
        <v>191</v>
      </c>
      <c r="D19" s="10" t="s">
        <v>390</v>
      </c>
      <c r="E19" s="10" t="s">
        <v>245</v>
      </c>
      <c r="F19" s="10">
        <v>11</v>
      </c>
      <c r="G19" s="10">
        <v>12</v>
      </c>
      <c r="H19" s="10" t="s">
        <v>207</v>
      </c>
      <c r="I19" s="10" t="s">
        <v>207</v>
      </c>
      <c r="J19" s="10" t="s">
        <v>392</v>
      </c>
      <c r="K19" s="9" t="s">
        <v>170</v>
      </c>
    </row>
    <row r="20" spans="2:11" ht="21.75" customHeight="1" x14ac:dyDescent="0.3">
      <c r="B20" s="11" t="s">
        <v>350</v>
      </c>
      <c r="C20" s="11" t="s">
        <v>185</v>
      </c>
      <c r="D20" s="11" t="s">
        <v>393</v>
      </c>
      <c r="E20" s="11" t="s">
        <v>213</v>
      </c>
      <c r="F20" s="24">
        <v>28</v>
      </c>
      <c r="G20" s="11">
        <v>12</v>
      </c>
      <c r="H20" s="19" t="s">
        <v>394</v>
      </c>
      <c r="I20" s="11" t="s">
        <v>228</v>
      </c>
      <c r="J20" s="11" t="s">
        <v>395</v>
      </c>
      <c r="K20" s="9" t="s">
        <v>170</v>
      </c>
    </row>
    <row r="21" spans="2:11" ht="21.75" customHeight="1" x14ac:dyDescent="0.3">
      <c r="B21" s="10" t="s">
        <v>353</v>
      </c>
      <c r="C21" s="10" t="s">
        <v>188</v>
      </c>
      <c r="D21" s="10" t="s">
        <v>397</v>
      </c>
      <c r="E21" s="10" t="s">
        <v>330</v>
      </c>
      <c r="F21" s="10">
        <v>10</v>
      </c>
      <c r="G21" s="10">
        <v>12</v>
      </c>
      <c r="H21" s="10" t="s">
        <v>207</v>
      </c>
      <c r="I21" s="10" t="s">
        <v>207</v>
      </c>
      <c r="J21" s="10" t="s">
        <v>314</v>
      </c>
      <c r="K21" s="9" t="s">
        <v>170</v>
      </c>
    </row>
    <row r="22" spans="2:11" ht="21.75" customHeight="1" x14ac:dyDescent="0.3">
      <c r="B22" s="11" t="s">
        <v>400</v>
      </c>
      <c r="C22" s="11" t="s">
        <v>185</v>
      </c>
      <c r="D22" s="11" t="s">
        <v>390</v>
      </c>
      <c r="E22" s="11" t="s">
        <v>205</v>
      </c>
      <c r="F22" s="24">
        <v>24</v>
      </c>
      <c r="G22" s="11">
        <v>12</v>
      </c>
      <c r="H22" s="19" t="s">
        <v>394</v>
      </c>
      <c r="I22" s="11" t="s">
        <v>207</v>
      </c>
      <c r="J22" s="11" t="s">
        <v>392</v>
      </c>
      <c r="K22" s="9" t="s">
        <v>170</v>
      </c>
    </row>
    <row r="23" spans="2:11" ht="21.75" customHeight="1" x14ac:dyDescent="0.3">
      <c r="B23" s="10" t="s">
        <v>401</v>
      </c>
      <c r="C23" s="10" t="s">
        <v>191</v>
      </c>
      <c r="D23" s="10" t="s">
        <v>393</v>
      </c>
      <c r="E23" s="10" t="s">
        <v>354</v>
      </c>
      <c r="F23" s="10">
        <v>3</v>
      </c>
      <c r="G23" s="10">
        <v>12</v>
      </c>
      <c r="H23" s="10" t="s">
        <v>207</v>
      </c>
      <c r="I23" s="10" t="s">
        <v>207</v>
      </c>
      <c r="J23" s="10" t="s">
        <v>392</v>
      </c>
      <c r="K23" s="9" t="s">
        <v>170</v>
      </c>
    </row>
    <row r="24" spans="2:11" ht="21.75" customHeight="1" x14ac:dyDescent="0.3">
      <c r="B24" s="11" t="s">
        <v>402</v>
      </c>
      <c r="C24" s="11" t="s">
        <v>185</v>
      </c>
      <c r="D24" s="11" t="s">
        <v>390</v>
      </c>
      <c r="E24" s="11" t="s">
        <v>343</v>
      </c>
      <c r="F24" s="24">
        <v>13</v>
      </c>
      <c r="G24" s="11">
        <v>12</v>
      </c>
      <c r="H24" s="19" t="s">
        <v>394</v>
      </c>
      <c r="I24" s="11" t="s">
        <v>207</v>
      </c>
      <c r="J24" s="11" t="s">
        <v>392</v>
      </c>
      <c r="K24" s="9" t="s">
        <v>170</v>
      </c>
    </row>
    <row r="26" spans="2:11" ht="6" customHeight="1" x14ac:dyDescent="0.3"/>
    <row r="27" spans="2:11" ht="7.5" customHeight="1" x14ac:dyDescent="0.3"/>
    <row r="28" spans="2:11" ht="21.75" customHeight="1" x14ac:dyDescent="0.3">
      <c r="B28" s="58" t="s">
        <v>252</v>
      </c>
      <c r="C28" s="58"/>
      <c r="D28" s="58"/>
      <c r="E28" s="58"/>
      <c r="F28" s="58"/>
      <c r="G28" s="58"/>
      <c r="H28" s="58"/>
      <c r="I28" s="58"/>
      <c r="J28" s="58"/>
    </row>
    <row r="29" spans="2:11" ht="21.75" customHeight="1" x14ac:dyDescent="0.3">
      <c r="B29" s="69" t="s">
        <v>403</v>
      </c>
      <c r="C29" s="69"/>
      <c r="D29" s="69"/>
      <c r="E29" s="69"/>
      <c r="F29" s="69"/>
      <c r="G29" s="69"/>
      <c r="H29" s="69"/>
      <c r="I29" s="69"/>
      <c r="J29" s="69"/>
    </row>
    <row r="30" spans="2:11" ht="43.5" customHeight="1" x14ac:dyDescent="0.3">
      <c r="B30" s="70" t="s">
        <v>170</v>
      </c>
      <c r="C30" s="70"/>
      <c r="D30" s="70"/>
      <c r="E30" s="70"/>
      <c r="F30" s="70"/>
      <c r="G30" s="70"/>
      <c r="H30" s="70"/>
      <c r="I30" s="70"/>
      <c r="J30" s="70"/>
    </row>
    <row r="31" spans="2:11" ht="15" customHeight="1" x14ac:dyDescent="0.3">
      <c r="B31" s="70"/>
      <c r="C31" s="70"/>
      <c r="D31" s="70"/>
      <c r="E31" s="70"/>
      <c r="F31" s="70"/>
      <c r="G31" s="70"/>
      <c r="H31" s="70"/>
      <c r="I31" s="70"/>
      <c r="J31" s="70"/>
    </row>
    <row r="32" spans="2:11" ht="21.75" customHeight="1" x14ac:dyDescent="0.3">
      <c r="B32" s="69" t="s">
        <v>531</v>
      </c>
      <c r="C32" s="69"/>
      <c r="D32" s="69"/>
      <c r="E32" s="69"/>
      <c r="F32" s="69"/>
      <c r="G32" s="69"/>
      <c r="H32" s="69"/>
      <c r="I32" s="69"/>
      <c r="J32" s="69"/>
    </row>
    <row r="33" spans="2:10" ht="43.5" customHeight="1" x14ac:dyDescent="0.3">
      <c r="B33" s="70" t="s">
        <v>170</v>
      </c>
      <c r="C33" s="70"/>
      <c r="D33" s="70"/>
      <c r="E33" s="70"/>
      <c r="F33" s="70"/>
      <c r="G33" s="70"/>
      <c r="H33" s="70"/>
      <c r="I33" s="70"/>
      <c r="J33" s="70"/>
    </row>
    <row r="34" spans="2:10" ht="15" customHeight="1" x14ac:dyDescent="0.3">
      <c r="B34" s="70"/>
      <c r="C34" s="70"/>
      <c r="D34" s="70"/>
      <c r="E34" s="70"/>
      <c r="F34" s="70"/>
      <c r="G34" s="70"/>
      <c r="H34" s="70"/>
      <c r="I34" s="70"/>
      <c r="J34" s="70"/>
    </row>
    <row r="35" spans="2:10" ht="21.75" customHeight="1" x14ac:dyDescent="0.3">
      <c r="B35" s="69" t="s">
        <v>404</v>
      </c>
      <c r="C35" s="69"/>
      <c r="D35" s="69"/>
      <c r="E35" s="69"/>
      <c r="F35" s="69"/>
      <c r="G35" s="69"/>
      <c r="H35" s="69"/>
      <c r="I35" s="69"/>
      <c r="J35" s="69"/>
    </row>
    <row r="36" spans="2:10" ht="43.5" customHeight="1" x14ac:dyDescent="0.3">
      <c r="B36" s="70" t="s">
        <v>170</v>
      </c>
      <c r="C36" s="70"/>
      <c r="D36" s="70"/>
      <c r="E36" s="70"/>
      <c r="F36" s="70"/>
      <c r="G36" s="70"/>
      <c r="H36" s="70"/>
      <c r="I36" s="70"/>
      <c r="J36" s="70"/>
    </row>
    <row r="37" spans="2:10" ht="15" customHeight="1" x14ac:dyDescent="0.3">
      <c r="B37" s="70"/>
      <c r="C37" s="70"/>
      <c r="D37" s="70"/>
      <c r="E37" s="70"/>
      <c r="F37" s="70"/>
      <c r="G37" s="70"/>
      <c r="H37" s="70"/>
      <c r="I37" s="70"/>
      <c r="J37" s="70"/>
    </row>
    <row r="38" spans="2:10" ht="6" customHeight="1" x14ac:dyDescent="0.3"/>
  </sheetData>
  <mergeCells count="10">
    <mergeCell ref="B28:J28"/>
    <mergeCell ref="B29:J29"/>
    <mergeCell ref="B1:J1"/>
    <mergeCell ref="B3:J3"/>
    <mergeCell ref="B4:J4"/>
    <mergeCell ref="B30:J31"/>
    <mergeCell ref="B32:J32"/>
    <mergeCell ref="B33:J34"/>
    <mergeCell ref="B35:J35"/>
    <mergeCell ref="B36:J37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Instrucoes Gerais</vt:lpstr>
      <vt:lpstr>Mapa das Metricas</vt:lpstr>
      <vt:lpstr>Ex1 - Dado Indicador Metrica KP</vt:lpstr>
      <vt:lpstr>Ex2 - Qualidade dos Dados</vt:lpstr>
      <vt:lpstr>Ex3 - Throughput e Capacidade</vt:lpstr>
      <vt:lpstr>Ex4 - Lead Time e Percentis</vt:lpstr>
      <vt:lpstr>Ex5 - Cycle Time x Lead Time</vt:lpstr>
      <vt:lpstr>Ex6 - Flow Efficiency</vt:lpstr>
      <vt:lpstr>Ex7 - WIP e Aging WIP</vt:lpstr>
      <vt:lpstr>Ex08 - Velocity e Carga Falha</vt:lpstr>
      <vt:lpstr>Ex09 - Dashboard Integrado</vt:lpstr>
      <vt:lpstr>Ex10 - Decisao Executiva</vt:lpstr>
      <vt:lpstr>Ex11 - Storytelling dos Dados</vt:lpstr>
      <vt:lpstr>Glossario</vt:lpstr>
      <vt:lpstr>Selecione_aqui_sua_resposta...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CRISTIANE LEITE GONCALVES</cp:lastModifiedBy>
  <cp:revision>2</cp:revision>
  <dcterms:created xsi:type="dcterms:W3CDTF">2026-05-29T15:03:43Z</dcterms:created>
  <dcterms:modified xsi:type="dcterms:W3CDTF">2026-05-29T23:29:02Z</dcterms:modified>
  <dc:language>en-US</dc:language>
</cp:coreProperties>
</file>