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Meu Drive\DOCUMENTOS-NOTEBOOK\MEUS PROJETOS\LEADERSCHOOL\#Cursos\Metricas + IA - 2705\exercicios\novo\"/>
    </mc:Choice>
  </mc:AlternateContent>
  <xr:revisionPtr revIDLastSave="0" documentId="13_ncr:1_{29E112BF-60FD-4F3B-8DCB-CB72F0510671}" xr6:coauthVersionLast="47" xr6:coauthVersionMax="47" xr10:uidLastSave="{00000000-0000-0000-0000-000000000000}"/>
  <bookViews>
    <workbookView xWindow="-108" yWindow="-108" windowWidth="23256" windowHeight="12456" tabRatio="800" firstSheet="5" activeTab="9" xr2:uid="{00000000-000D-0000-FFFF-FFFF00000000}"/>
  </bookViews>
  <sheets>
    <sheet name="Ex1 - Dado Indicador Metrica KP" sheetId="3" r:id="rId1"/>
    <sheet name="Ex2 - Qualidade dos Dados" sheetId="4" r:id="rId2"/>
    <sheet name="Ex3 - Throughput e Capacidade" sheetId="5" r:id="rId3"/>
    <sheet name="Ex4 - Lead Time e Percentis" sheetId="6" r:id="rId4"/>
    <sheet name="Ex5 - Cycle Time x Lead Time" sheetId="7" r:id="rId5"/>
    <sheet name="Ex6 - Flow Efficiency" sheetId="8" r:id="rId6"/>
    <sheet name="Ex7 - WIP e Aging WIP" sheetId="9" r:id="rId7"/>
    <sheet name="Ex08 - Velocity e Carga Falha" sheetId="10" r:id="rId8"/>
    <sheet name="Ex09 - Dashboard Integrado" sheetId="11" r:id="rId9"/>
    <sheet name="Ex10 - Decisao Executiva" sheetId="12" r:id="rId10"/>
    <sheet name="Ex11 - Storytelling dos Dados" sheetId="13" r:id="rId11"/>
  </sheets>
  <definedNames>
    <definedName name="Selecione_aqui_sua_resposta...">'Ex1 - Dado Indicador Metrica KP'!$C$6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8" l="1"/>
  <c r="C19" i="8"/>
  <c r="F18" i="8"/>
  <c r="E18" i="8"/>
  <c r="F17" i="8"/>
  <c r="E17" i="8"/>
  <c r="F16" i="8"/>
  <c r="E16" i="8"/>
  <c r="F15" i="8"/>
  <c r="E15" i="8"/>
  <c r="F14" i="8"/>
  <c r="E14" i="8"/>
  <c r="F13" i="8"/>
  <c r="E13" i="8"/>
  <c r="F12" i="8"/>
  <c r="E12" i="8"/>
  <c r="F11" i="8"/>
  <c r="E11" i="8"/>
  <c r="F10" i="8"/>
  <c r="E10" i="8"/>
  <c r="F9" i="8"/>
  <c r="E9" i="8"/>
  <c r="F8" i="8"/>
  <c r="G8" i="8" s="1"/>
  <c r="E8" i="8"/>
  <c r="F7" i="8"/>
  <c r="G10" i="8" s="1"/>
  <c r="E7" i="8"/>
  <c r="C45" i="6"/>
  <c r="C44" i="6"/>
  <c r="C43" i="6"/>
  <c r="C42" i="6"/>
  <c r="C41" i="6"/>
  <c r="C40" i="6"/>
  <c r="K11" i="5"/>
  <c r="K10" i="5"/>
  <c r="K9" i="5"/>
  <c r="K8" i="5"/>
  <c r="K7" i="5"/>
  <c r="K12" i="5" s="1"/>
  <c r="G18" i="8" l="1"/>
  <c r="F19" i="8"/>
  <c r="E19" i="8"/>
  <c r="G14" i="8"/>
  <c r="G17" i="8"/>
  <c r="G9" i="8"/>
  <c r="G12" i="8"/>
  <c r="G7" i="8"/>
  <c r="G15" i="8"/>
  <c r="G16" i="8"/>
  <c r="G11" i="8"/>
  <c r="G13" i="8"/>
</calcChain>
</file>

<file path=xl/sharedStrings.xml><?xml version="1.0" encoding="utf-8"?>
<sst xmlns="http://schemas.openxmlformats.org/spreadsheetml/2006/main" count="795" uniqueCount="512">
  <si>
    <t>EXERCICIO 3 — THROUGHPUT E CAPACIDADE DE ENTREGA</t>
  </si>
  <si>
    <t>Objetivo: Calcular capacidade real e comunicar risco de prazo.</t>
  </si>
  <si>
    <t>Cenario: A lideranca quer saber se e possivel assumir 45 itens no proximo mes (4 semanas). Use os dados historicos do Time Alpha.</t>
  </si>
  <si>
    <t>Semana</t>
  </si>
  <si>
    <t>Itens Concluidos</t>
  </si>
  <si>
    <t>Indicadores</t>
  </si>
  <si>
    <t>Semana 1</t>
  </si>
  <si>
    <t>Throughput medio semanal</t>
  </si>
  <si>
    <t>Semana 2</t>
  </si>
  <si>
    <t>Valor Minimo</t>
  </si>
  <si>
    <t>Semana 3</t>
  </si>
  <si>
    <t>Valor Maximo</t>
  </si>
  <si>
    <t>Semana 4</t>
  </si>
  <si>
    <t>Desvio padrao</t>
  </si>
  <si>
    <t>Semana 5</t>
  </si>
  <si>
    <t>Coeficiente de variacao</t>
  </si>
  <si>
    <t>Semana 6</t>
  </si>
  <si>
    <t>Capacidade estimada em 4 semanas</t>
  </si>
  <si>
    <t>Semana 7</t>
  </si>
  <si>
    <t>Semana 8</t>
  </si>
  <si>
    <t>Semana 9</t>
  </si>
  <si>
    <t>Semana 10</t>
  </si>
  <si>
    <t>3 Perguntas Objetivas</t>
  </si>
  <si>
    <t>1. O sistema parece estavel? O que o CV indica sobre previsibilidade?</t>
  </si>
  <si>
    <t>Sim, o sistema parece estável. CV de ~14% indica baixa variabilidade — valores entre 8 e 12 itens/semana, desvio padrão de 1,35. Isso é um sinal positivo de previsibilidade. Times com CV abaixo de 25-30% são considerados razoavelmente previsíveis.</t>
  </si>
  <si>
    <t>2. Qual e o risco real de assumir 45 itens em 4 semanas?</t>
  </si>
  <si>
    <t>O risco é alto. A capacidade estimada em 4 semanas é 38 itens (média de 9,5 x 4). Assumir 45 itens significa solicitar 18% acima da capacidade histórica demonstrada — sem evidência de que o time conseguirá entregar mais. A probabilidade de não cumprir o compromisso é significativa.</t>
  </si>
  <si>
    <t>3. Como voce explicaria isso para a lideranca em uma frase?</t>
  </si>
  <si>
    <t>Sugestão de frase: 'Com base no histórico das últimas 10 semanas, o time entrega em média 9,5 itens por semana. Em 4 semanas, a capacidade estimada é de 38 itens. Assumir 45 representa um risco de não entrega de aproximadamente 18% acima da capacidade demonstrada.'</t>
  </si>
  <si>
    <t>Throughput</t>
  </si>
  <si>
    <t>Lead Time</t>
  </si>
  <si>
    <t>Cycle Time</t>
  </si>
  <si>
    <t>Flow Efficiency</t>
  </si>
  <si>
    <t>SLE</t>
  </si>
  <si>
    <t>Velocity</t>
  </si>
  <si>
    <t>Carga de Falha</t>
  </si>
  <si>
    <t>Objetivo: Classificar cada exemplo e justificar.</t>
  </si>
  <si>
    <t>Exemplo</t>
  </si>
  <si>
    <t>Classificacao</t>
  </si>
  <si>
    <t>Justificativa</t>
  </si>
  <si>
    <t>Operacional ou Estrategico?</t>
  </si>
  <si>
    <t>1. 14 itens concluidos em maio.</t>
  </si>
  <si>
    <t>Dado</t>
  </si>
  <si>
    <t>Número bruto, sem comparação ou referência de avaliação.</t>
  </si>
  <si>
    <t>Operacional</t>
  </si>
  <si>
    <t>2. 14 itens em maio vs 18 em abril — queda de 22%.</t>
  </si>
  <si>
    <t>Indicador</t>
  </si>
  <si>
    <t>Dado comparado com período anterior — variação percentual calculada (22% de queda).</t>
  </si>
  <si>
    <t>3. Throughput medio de 16 itens/mes nos ultimos 3 meses.</t>
  </si>
  <si>
    <t>Métrica</t>
  </si>
  <si>
    <t>Indicador padronizado: critério definido (média), período fixo (3 meses) e propósito claro (monitorar capacidade).</t>
  </si>
  <si>
    <t>4. Lead Time P85 menor que 12 dias como meta trimestral.</t>
  </si>
  <si>
    <t>KPI</t>
  </si>
  <si>
    <t>Meta estratégica trimestral ligada a objetivo de negócio — reduzir Lead Time como compromisso com stakeholders.</t>
  </si>
  <si>
    <t>Estratégico</t>
  </si>
  <si>
    <t>5. WIP atual igual a 22 itens.</t>
  </si>
  <si>
    <t>Número pontual, instantâneo, sem referência histórica ou critério de avaliação.</t>
  </si>
  <si>
    <t>6. Velocity media de 30 pontos nos ultimos 5 Sprints.</t>
  </si>
  <si>
    <t>Velocity padronizada com média calculada sobre histórico de 5 sprints — critério e período definidos.</t>
  </si>
  <si>
    <t>7. 87% das entregas dentro do SLE acordado.</t>
  </si>
  <si>
    <t>Meta de produto ligada a percentual de cumprimento do SLE — objetivo estratégico com alvo definido.</t>
  </si>
  <si>
    <t>8. 6 itens bloqueados hoje no board.</t>
  </si>
  <si>
    <t>Registro pontual de hoje, sem referência histórica ou limite comparativo.</t>
  </si>
  <si>
    <t>9. Taxa de entrega no prazo acima de 85% — meta do produto.</t>
  </si>
  <si>
    <t>Meta estratégica do produto ligada à previsibilidade de entrega e experiência do cliente.</t>
  </si>
  <si>
    <t>10. 3 bugs criticos em producao nesta semana.</t>
  </si>
  <si>
    <t>Registro semanal de ocorrências, sem comparação temporal ou tendência calculada.</t>
  </si>
  <si>
    <t>11. Carga de falha cresceu de 8% para 22% em 2 meses.</t>
  </si>
  <si>
    <t>Comparação com período anterior revelando tendência de crescimento da carga de falha — dado com referência e variação.</t>
  </si>
  <si>
    <t>12. P95 de Lead Time igual a 31 dias nos ultimos 30 itens.</t>
  </si>
  <si>
    <t>P95 calculado sobre amostra definida (30 itens) com critério estatístico padronizado — métrica robusta para análise de risco.</t>
  </si>
  <si>
    <t>EXERCICIO 2 — QUALIDADE DOS DADOS: IDENTIFIQUE OS PROBLEMAS</t>
  </si>
  <si>
    <t>Base de dados com problemas — identifique e recomende acao</t>
  </si>
  <si>
    <t>Sem problemas — registro completo e coerente.</t>
  </si>
  <si>
    <t>Nenhuma ação necessária.</t>
  </si>
  <si>
    <t>Historia</t>
  </si>
  <si>
    <t>ID</t>
  </si>
  <si>
    <t>Tipo</t>
  </si>
  <si>
    <t>Data Entrada</t>
  </si>
  <si>
    <t>Data Inicio</t>
  </si>
  <si>
    <t>Data Conclusao</t>
  </si>
  <si>
    <t>Status</t>
  </si>
  <si>
    <t>Bloqueado?</t>
  </si>
  <si>
    <t>Data de Início ausente. Lead Time é calculável, mas Cycle Time fica impossível.</t>
  </si>
  <si>
    <t>Tornar campo obrigatório ao mover o item para 'Em andamento'.</t>
  </si>
  <si>
    <t>Tarefa</t>
  </si>
  <si>
    <t>IT001</t>
  </si>
  <si>
    <t>2024-01-02</t>
  </si>
  <si>
    <t>2024-01-05</t>
  </si>
  <si>
    <t>2024-01-12</t>
  </si>
  <si>
    <t>Concluido</t>
  </si>
  <si>
    <t>Nao</t>
  </si>
  <si>
    <t>Data de Conclusão ausente. Item ainda Em andamento — aceitável.</t>
  </si>
  <si>
    <t>Monitorar via Aging WIP. Sem ação imediata, mas atenção ao prazo.</t>
  </si>
  <si>
    <t>IT002</t>
  </si>
  <si>
    <t>Bug</t>
  </si>
  <si>
    <t>2024-01-03</t>
  </si>
  <si>
    <t>2024-01-10</t>
  </si>
  <si>
    <t>Data de Conclusão anterior à Data de Início: 15/01 &lt; 20/01. Dado impossível — erro de lançamento.</t>
  </si>
  <si>
    <t>Corrigir as datas ou investigar duplicidade. Excluir do cálculo de Lead Time.</t>
  </si>
  <si>
    <t>IT003</t>
  </si>
  <si>
    <t>2024-01-04</t>
  </si>
  <si>
    <t>2024-01-08</t>
  </si>
  <si>
    <t>Em andamento</t>
  </si>
  <si>
    <t>Lead Time de aproximadamente 139 dias. Outlier extremo — item parado por meses sem revisão ou registrado com data errada.</t>
  </si>
  <si>
    <t>Investigar histórico do item. Se for outlier real, documentar e analisar separadamente.</t>
  </si>
  <si>
    <t>IT004</t>
  </si>
  <si>
    <t>2024-01-20</t>
  </si>
  <si>
    <t>2024-01-15</t>
  </si>
  <si>
    <t>Sem problemas — registro correto e completo.</t>
  </si>
  <si>
    <t>Manter como referência.</t>
  </si>
  <si>
    <t>IT005</t>
  </si>
  <si>
    <t>2023-09-01</t>
  </si>
  <si>
    <t>2023-09-03</t>
  </si>
  <si>
    <t>2024-01-18</t>
  </si>
  <si>
    <t>Data de Entrada ausente. Lead Time incalculável — não sabemos quando o cliente solicitou.</t>
  </si>
  <si>
    <t>Tornar Data de Entrada obrigatória na criação do item. Sem esse dado, não há Lead Time.</t>
  </si>
  <si>
    <t>IT006</t>
  </si>
  <si>
    <t>2024-01-06</t>
  </si>
  <si>
    <t>Bloqueado = Sim, mas Motivo do Bloqueio ausente. Registro incompleto.</t>
  </si>
  <si>
    <t>Tornar Motivo do Bloqueio obrigatório quando Bloqueado = Sim.</t>
  </si>
  <si>
    <t>IT007</t>
  </si>
  <si>
    <t>2024-01-07</t>
  </si>
  <si>
    <t>Sem problemas.</t>
  </si>
  <si>
    <t>IT008</t>
  </si>
  <si>
    <t>2024-01-09</t>
  </si>
  <si>
    <t>Sim</t>
  </si>
  <si>
    <t>Data de Conclusão ausente. Em andamento — aceitável.</t>
  </si>
  <si>
    <t>Monitorar via Aging WIP.</t>
  </si>
  <si>
    <t>IT009</t>
  </si>
  <si>
    <t>2024-01-11</t>
  </si>
  <si>
    <t>IT010</t>
  </si>
  <si>
    <t>Data de Início e Data de Conclusão ausentes. Status = Backlog — aceitável enquanto não iniciado.</t>
  </si>
  <si>
    <t>Sem ação imediata. Garantir preenchimento ao iniciar.</t>
  </si>
  <si>
    <t>IT011</t>
  </si>
  <si>
    <t>IT012</t>
  </si>
  <si>
    <t>Backlog</t>
  </si>
  <si>
    <t>Data de Entrada igual a IT001 (02/01/2024). Possível item duplicado ou registro incorreto.</t>
  </si>
  <si>
    <t>Verificar se é item duplicado. Se confirmado, remover um dos registros.</t>
  </si>
  <si>
    <t>IT013</t>
  </si>
  <si>
    <t>2024-01-13</t>
  </si>
  <si>
    <t>2024-01-14</t>
  </si>
  <si>
    <t>IT014</t>
  </si>
  <si>
    <t>Todas as datas ausentes, mas Status = Concluído. Dado completamente inválido para qualquer cálculo.</t>
  </si>
  <si>
    <t>Descartar das análises ou corrigir com datas reais. Dado inútil para métricas.</t>
  </si>
  <si>
    <t>IT015</t>
  </si>
  <si>
    <t>2024-01-16</t>
  </si>
  <si>
    <t>2024-01-22</t>
  </si>
  <si>
    <t>Bloqueado = Sim com Motivo preenchido. Registro correto.</t>
  </si>
  <si>
    <t>Acompanhar desbloqueio via Aging WIP.</t>
  </si>
  <si>
    <t>IT016</t>
  </si>
  <si>
    <t>IT017</t>
  </si>
  <si>
    <t>2024-01-17</t>
  </si>
  <si>
    <t>2024-01-25</t>
  </si>
  <si>
    <t>IT018</t>
  </si>
  <si>
    <t>2024-01-19</t>
  </si>
  <si>
    <t>2024-01-24</t>
  </si>
  <si>
    <t>Data de Início ausente. Em andamento sem data de início registrada.</t>
  </si>
  <si>
    <t>Tornar Data de Início obrigatória ao mover para Em andamento.</t>
  </si>
  <si>
    <t>IT019</t>
  </si>
  <si>
    <t>IT020</t>
  </si>
  <si>
    <t>1. Quais registros tornam o Lead Time e o Throughput incalculaveis ou distorcidos?</t>
  </si>
  <si>
    <t>IT004 (conclusão antes do início), IT007 (sem Data de Entrada), IT016 (Concluído sem nenhuma data) e IT005 (Lead Time de ~139 dias, outlier extremo) tornam o Lead Time incalculável ou distorcido. IT002 e IT020 comprometem o Cycle Time por ausência de Data de Início.</t>
  </si>
  <si>
    <t>2. Um dashboard gerado com esses dados seria confiavel? Justifique.</t>
  </si>
  <si>
    <t>Não. Um dashboard gerado com esses dados seria enganoso. Datas ausentes e impossíveis afetam Lead Time médio, P85 e Throughput. Um relatório baseado nesses dados pode levar a decisões erradas — como assumir que o time entrega em 10 dias quando registros inválidos estão sendo omitidos do cálculo.</t>
  </si>
  <si>
    <t>3. Que politica simples e automatica eliminaria a maioria desses problemas?</t>
  </si>
  <si>
    <t>Tornar obrigatório o preenchimento de Data de Entrada (criação), Data de Início (ao mover para Em andamento) e Data de Conclusão (ao concluir). Bloquear avanço de status sem o campo correspondente. Tornar Motivo do Bloqueio obrigatório quando Bloqueado = Sim.</t>
  </si>
  <si>
    <t>EXERCICIO 4 — LEAD TIME E PERCENTIS: DEFININDO O SLE</t>
  </si>
  <si>
    <t>Objetivo: Calcular percentis e definir SLE para comunicar ao cliente.</t>
  </si>
  <si>
    <t>Dados: Lead Times dos ultimos 30 itens concluidos (em dias). Itens acima de 20 dias estao destacados — sao os outliers a investigar.</t>
  </si>
  <si>
    <t>Item</t>
  </si>
  <si>
    <t>Lead Time (dias)</t>
  </si>
  <si>
    <t>Item 01</t>
  </si>
  <si>
    <t>Item 02</t>
  </si>
  <si>
    <t>Item 03</t>
  </si>
  <si>
    <t>Item 04</t>
  </si>
  <si>
    <t>Item 05</t>
  </si>
  <si>
    <t>Item 06</t>
  </si>
  <si>
    <t>Item 07</t>
  </si>
  <si>
    <t>Item 08</t>
  </si>
  <si>
    <t>Item 09</t>
  </si>
  <si>
    <t>Item 10</t>
  </si>
  <si>
    <t>Item 11</t>
  </si>
  <si>
    <t>Item 12</t>
  </si>
  <si>
    <t>Item 13</t>
  </si>
  <si>
    <t>Item 14</t>
  </si>
  <si>
    <t>Item 15</t>
  </si>
  <si>
    <t>Item 16</t>
  </si>
  <si>
    <t>Item 17</t>
  </si>
  <si>
    <t>Item 18</t>
  </si>
  <si>
    <t>Item 19</t>
  </si>
  <si>
    <t>Item 20</t>
  </si>
  <si>
    <t>Item 21</t>
  </si>
  <si>
    <t>Item 22</t>
  </si>
  <si>
    <t>Item 23</t>
  </si>
  <si>
    <t>Item 24</t>
  </si>
  <si>
    <t>Item 25</t>
  </si>
  <si>
    <t>Item 26</t>
  </si>
  <si>
    <t>Item 27</t>
  </si>
  <si>
    <t>Item 28</t>
  </si>
  <si>
    <t>Item 29</t>
  </si>
  <si>
    <t>Item 30</t>
  </si>
  <si>
    <t>Media</t>
  </si>
  <si>
    <t>P50 (Mediana)</t>
  </si>
  <si>
    <t>P75</t>
  </si>
  <si>
    <t>P85 — base para SLE ★</t>
  </si>
  <si>
    <t>P95</t>
  </si>
  <si>
    <t>Maximo</t>
  </si>
  <si>
    <t>3 Perguntas</t>
  </si>
  <si>
    <t>1. A media representa bem esse sistema? Por que sim ou nao?</t>
  </si>
  <si>
    <t>Não. A média de 12,4 dias é distorcida pelos outliers (21, 24, 27, 35 e 42 dias). A mediana (P50) é 9,5 dias — bem mais representativa do comportamento típico. Quando há outliers significativos, a média puxa para cima e não representa o que o cliente normalmente experimenta.</t>
  </si>
  <si>
    <t>2. Qual percentil voce usaria para SLE com o cliente? Justifique.</t>
  </si>
  <si>
    <t>P85. O P85 oferece o melhor equilíbrio entre realismo e segurança: 85% dos itens históricos foram entregues em até ~20 dias. Isso garante uma expectativa confiável sem ser excessivamente conservador (P95 = 31 dias) nem otimista demais (P50 = 9,5 dias).</t>
  </si>
  <si>
    <t>3. Formule o SLE em uma frase: '___% dos itens entregues em ate ___ dias.'</t>
  </si>
  <si>
    <t>'85% dos itens são entregues em até 20 dias, com base no histórico dos últimos 30 itens concluídos.'</t>
  </si>
  <si>
    <t>EXERCICIO 5 — CYCLE TIME X LEAD TIME: ONDE ESTA O TEMPO?</t>
  </si>
  <si>
    <t>Objetivo: Identificar se o problema e execucao ou fila antes do inicio.</t>
  </si>
  <si>
    <t>Itens em vermelho ficaram mais tempo ESPERANDO do que sendo trabalhados — o problema esta na fila, nao na execucao do time.</t>
  </si>
  <si>
    <t>Tempo Espera</t>
  </si>
  <si>
    <t>IT01</t>
  </si>
  <si>
    <t>IT02</t>
  </si>
  <si>
    <t>IT03</t>
  </si>
  <si>
    <t>IT04</t>
  </si>
  <si>
    <t>2024-01-26</t>
  </si>
  <si>
    <t>IT05</t>
  </si>
  <si>
    <t>IT06</t>
  </si>
  <si>
    <t>2024-01-29</t>
  </si>
  <si>
    <t>IT07</t>
  </si>
  <si>
    <t>IT08</t>
  </si>
  <si>
    <t>2024-01-30</t>
  </si>
  <si>
    <t>2024-02-03</t>
  </si>
  <si>
    <t>IT09</t>
  </si>
  <si>
    <t>IT10</t>
  </si>
  <si>
    <t>2024-02-05</t>
  </si>
  <si>
    <t>2024-02-08</t>
  </si>
  <si>
    <t>IT11</t>
  </si>
  <si>
    <t>2024-01-23</t>
  </si>
  <si>
    <t>2024-01-27</t>
  </si>
  <si>
    <t>IT12</t>
  </si>
  <si>
    <t>IT13</t>
  </si>
  <si>
    <t>2024-01-28</t>
  </si>
  <si>
    <t>2024-02-12</t>
  </si>
  <si>
    <t>2024-02-16</t>
  </si>
  <si>
    <t>IT14</t>
  </si>
  <si>
    <t>2024-01-31</t>
  </si>
  <si>
    <t>2024-02-04</t>
  </si>
  <si>
    <t>IT15</t>
  </si>
  <si>
    <t>2024-02-02</t>
  </si>
  <si>
    <t>2024-02-18</t>
  </si>
  <si>
    <t>2024-02-22</t>
  </si>
  <si>
    <t>1. Quais itens ficaram mais tempo esperando do que sendo trabalhados?</t>
  </si>
  <si>
    <t>IT02 (7d espera), IT04 (14d espera), IT06 (13d espera), IT08 (15d espera), IT10 (16d espera), IT13 (15d espera) e IT15 (16d espera). Todos têm Tempo de Espera maior que Cycle Time — ou seja, ficaram mais parados aguardando início do que sendo trabalhados.</t>
  </si>
  <si>
    <t>2. O problema parece ser execucao lenta ou fila antes do inicio?</t>
  </si>
  <si>
    <t>Fila antes do início. O Cycle Time médio é de ~4 dias — o time executa com eficiência. O problema está no tempo de espera antes de o item ser iniciado, que chega a 16 dias em alguns casos. Isso indica excesso de WIP, fila na entrada ou política de priorização ineficiente.</t>
  </si>
  <si>
    <t>3. Que politica de entrada poderia reduzir o tempo de espera?</t>
  </si>
  <si>
    <t>Limitar o WIP para reduzir a fila de entrada. Definir uma política explícita de início: só puxar novo item quando houver capacidade disponível. Usar Kanban com WIP Limit para tornar a fila visível e gerenciável.</t>
  </si>
  <si>
    <t>Mensagem-chave: Lead Time alto + Cycle Time baixo = problema na fila, nao no time. A solucao nao e trabalhar mais rapido — e iniciar menos coisas.</t>
  </si>
  <si>
    <t>EXERCICIO 6 — FLOW EFFICIENCY: O DESPERDICIO OCULTO</t>
  </si>
  <si>
    <t>Objetivo: Calcular e interpretar o desperdicio oculto no processo.</t>
  </si>
  <si>
    <t>Cenario: A empresa acha que o time esta lento. Os dados mostram que os itens passam a maior parte do tempo parados, nao sendo trabalhados.</t>
  </si>
  <si>
    <t>Lead Time (d)</t>
  </si>
  <si>
    <t>Tempo Ativo (d)</t>
  </si>
  <si>
    <t>Média</t>
  </si>
  <si>
    <t>Interpretacao</t>
  </si>
  <si>
    <t>Item A</t>
  </si>
  <si>
    <t>~20% de eficiência — 80% do tempo parado. Lead Time alto com execução em apenas 4 dias.</t>
  </si>
  <si>
    <t>Item B</t>
  </si>
  <si>
    <t>~20% de eficiência — 80% do tempo em espera. Mesmo padrão de Item A.</t>
  </si>
  <si>
    <t>Item C</t>
  </si>
  <si>
    <t>~20% de eficiência — 80% parado. Lead Time de 30 dias com apenas 6 dias de trabalho ativo.</t>
  </si>
  <si>
    <t>Item D</t>
  </si>
  <si>
    <t>50% — o melhor da lista. Metade do tempo foi trabalho ativo.</t>
  </si>
  <si>
    <t>Item E</t>
  </si>
  <si>
    <t>~16% — o mais baixo. 84% do tempo parado. 21 dias de espera para 4 de execução.</t>
  </si>
  <si>
    <t>Item F</t>
  </si>
  <si>
    <t>~17% — próximo de E. 85% em espera.</t>
  </si>
  <si>
    <t>Item G</t>
  </si>
  <si>
    <t>~20% — mesmo padrão. Lead Time de 40 dias com apenas 8 de execução.</t>
  </si>
  <si>
    <t>Item H</t>
  </si>
  <si>
    <t>~33% — segundo melhor. 1/3 do tempo em trabalho ativo.</t>
  </si>
  <si>
    <t>Item I</t>
  </si>
  <si>
    <t>~23% — próximo da média geral.</t>
  </si>
  <si>
    <t>Item J</t>
  </si>
  <si>
    <t>~19% — abaixo da média.</t>
  </si>
  <si>
    <t>Item K</t>
  </si>
  <si>
    <t>~20% — consistente com a maioria.</t>
  </si>
  <si>
    <t>Item L</t>
  </si>
  <si>
    <t>~21% — levemente abaixo da média.</t>
  </si>
  <si>
    <t>MEDIA</t>
  </si>
  <si>
    <t>1. O problema esta na execucao (Cycle Time) ou na espera (fila)?</t>
  </si>
  <si>
    <t>O problema está na espera (fila), não na execução. O Cycle Time médio é de 4,8 dias — o time executa em ritmo razoável. O Lead Time médio é 22,6 dias. A diferença de ~17,8 dias é tempo parado em filas, aguardando início, aprovação ou handoff.</t>
  </si>
  <si>
    <t>2. O que significa Flow Efficiency media de 23%?</t>
  </si>
  <si>
    <t>Significa que apenas 23% do Lead Time total foi efetivamente gasto em trabalho ativo. Os outros 77% foram de espera — filas, handoffs, aprovações ou itens parados aguardando início. Em organizações saudáveis, Flow Efficiency de 40% ou mais já é considerado bom.</t>
  </si>
  <si>
    <t>3. Que acao concreta reduziria o tempo de espera?</t>
  </si>
  <si>
    <t>Limitar WIP para reduzir filas. Revisar políticas de aprovação e handoff. Identificar onde os itens passam mais tempo parados e eliminar ou simplificar essas etapas. Tornar bloqueios visíveis no board. Reduzir itens em andamento simultâneos.</t>
  </si>
  <si>
    <t>Mensagem-chave: 77% do tempo em espera nao e culpa do time — e culpa do processo. A solucao e reduzir filas, handoffs e aprovacoes desnecessarias.</t>
  </si>
  <si>
    <t>EXERCICIO 7 — WIP E AGING WIP: QUEM PRECISA DE ATENCAO AGORA?</t>
  </si>
  <si>
    <t>Objetivo: Usar Aging WIP para priorizar acoes e aplicar a Lei de Little.</t>
  </si>
  <si>
    <t>Daily do time. SLE (P85) = 12 dias. Hoje: 2024-02-05. Itens em VERMELHO estao acima do SLE e exigem atencao imediata.</t>
  </si>
  <si>
    <t>Etapa</t>
  </si>
  <si>
    <t>Aging (dias)</t>
  </si>
  <si>
    <t>Acima SLE?</t>
  </si>
  <si>
    <t>Prioridade</t>
  </si>
  <si>
    <t>Acao Recomendada</t>
  </si>
  <si>
    <t>Desenvolvimento</t>
  </si>
  <si>
    <t>LIMITE</t>
  </si>
  <si>
    <t>Alta</t>
  </si>
  <si>
    <t>IT01 — no limite do SLE (12 dias). Monitorar com prioridade alta. Qualquer bloqueio agora coloca em risco.</t>
  </si>
  <si>
    <t>QA/Testes</t>
  </si>
  <si>
    <t>SIM</t>
  </si>
  <si>
    <t>Critica</t>
  </si>
  <si>
    <t>IT02 — 4 dias acima do SLE, bloqueado em QA. Prioridade crítica: desbloqueio imediato necessário.</t>
  </si>
  <si>
    <t>2024-02-01</t>
  </si>
  <si>
    <t>IT03 — 4 dias de aging, bem abaixo do SLE. Seguir o fluxo normalmente.</t>
  </si>
  <si>
    <t>Code Review</t>
  </si>
  <si>
    <t>IT04 — 18 dias, 6 acima do SLE, em Code Review. Prioridade alta: revisar e desbloquear urgentemente.</t>
  </si>
  <si>
    <t>IT05 — 2 dias de aging. Sem ação imediata. Monitorar.</t>
  </si>
  <si>
    <t>IT06 — 21 dias, 9 acima do SLE, bloqueado em QA. Crítico: desbloqueio imediato.</t>
  </si>
  <si>
    <t>Refinamento</t>
  </si>
  <si>
    <t>Baixa</t>
  </si>
  <si>
    <t>IT07 — 8 dias em Refinamento. Abaixo do SLE. Baixa prioridade. Monitorar.</t>
  </si>
  <si>
    <t>IT08 — 14 dias, 2 acima do SLE. Prioridade média: investigar o que está impedindo avanço.</t>
  </si>
  <si>
    <t>IT09 — 1 dia de aging. Início recente. Sem ação.</t>
  </si>
  <si>
    <t>IT10 — 26 dias, 14 acima do SLE, bloqueado em QA. O mais crítico do board.</t>
  </si>
  <si>
    <t>IT11 — 6 dias. Abaixo do SLE. Seguir normalmente.</t>
  </si>
  <si>
    <t>IT12 — 5 dias em Refinamento. Abaixo do SLE. Sem ação.</t>
  </si>
  <si>
    <t>IT13 — 11 dias, próximo do SLE (12d). Monitorar ativamente.</t>
  </si>
  <si>
    <t>IT14 — 28 dias, 16 acima do SLE, bloqueado em QA. Crítico. Segundo mais antigo.</t>
  </si>
  <si>
    <t>IT15 — 10 dias em Code Review. Próximo do SLE. Revisão urgente.</t>
  </si>
  <si>
    <t>IT16</t>
  </si>
  <si>
    <t>IT16 — 24 dias, 12 acima do SLE. Prioridade alta.</t>
  </si>
  <si>
    <t>IT17</t>
  </si>
  <si>
    <t>IT17 — 3 dias de aging. Dentro do prazo. Sem ação.</t>
  </si>
  <si>
    <t>IT18</t>
  </si>
  <si>
    <t>IT18 — 13 dias, 1 acima do SLE. Prioridade alta: desbloqueio imediato necessário.</t>
  </si>
  <si>
    <t>1. Quantos itens estao acima do SLE? Quais sao os mais criticos?</t>
  </si>
  <si>
    <t>8 itens acima do SLE de 12 dias: IT02 (16d), IT04 (18d), IT06 (21d), IT08 (14d), IT10 (26d), IT14 (28d), IT16 (24d) e IT18 (13d). Os mais críticos são IT14 (28d bloqueado), IT10 (26d bloqueado) e IT06 (21d bloqueado) — todos em QA/Testes ou Code Review.</t>
  </si>
  <si>
    <t xml:space="preserve">2. O time deve iniciar novos itens hoje? </t>
  </si>
  <si>
    <t>Não. Com 8 itens acima do SLE e 4 itens críticos bloqueados, a prioridade é terminar e desbloquear os itens em andamento antes de puxar novos. Iniciar novos itens agora aumentaria o WIP já elevado e reduziria ainda mais a atenção disponível para os itens em risco.</t>
  </si>
  <si>
    <t>3. Qual seria a ordem de prioridade para tratar os itens criticos?</t>
  </si>
  <si>
    <t>1º IT14 (28d, bloqueado), 2º IT10 (26d, bloqueado), 3º IT16 (24d), 4º IT06 (21d, bloqueado), 5º IT04 (18d), 6º IT02 (16d, bloqueado), 7º IT08 (14d), 8º IT18 (13d). Critério: priorizar bloqueados primeiro, depois por tempo acima do SLE.</t>
  </si>
  <si>
    <t>EXERCICIO 11 — VELOCITY ESTAVEL E CARGA DE FALHA CRESCENTE</t>
  </si>
  <si>
    <t>Objetivo: Identificar o risco oculto quando a Velocity parece saudavel.</t>
  </si>
  <si>
    <t>Cenario: Velocity estavel em ~30 pts/Sprint. A carga de falha cresce continuamente. O time celebra — mas o que os dados revelam?</t>
  </si>
  <si>
    <t>Sprint</t>
  </si>
  <si>
    <t>Velocity (pts)</t>
  </si>
  <si>
    <t>Carga Falha (%)</t>
  </si>
  <si>
    <t>S1</t>
  </si>
  <si>
    <t>S1 — Velocity 30, Carga 5%. Capacidade real: 28,5 pts. Base saudável.</t>
  </si>
  <si>
    <t>S2</t>
  </si>
  <si>
    <t>S2 — Velocity 31, Carga 7%. Capacidade real: 28,8 pts. Leve aumento da falha.</t>
  </si>
  <si>
    <t>S3</t>
  </si>
  <si>
    <t>S3 — Velocity 29, Carga 9%. Capacidade real: 26,4 pts. Tendência de queda do valor real.</t>
  </si>
  <si>
    <t>S4</t>
  </si>
  <si>
    <t>S4 — Velocity 30, Carga 12%. Capacidade real: 26,4 pts. Carga acima de 10% — sinal de alerta.</t>
  </si>
  <si>
    <t>S5</t>
  </si>
  <si>
    <t>S5 — Velocity 30, Carga 16%. Capacidade real: 25,2 pts. Queda real de ~11% em relação ao S1.</t>
  </si>
  <si>
    <t>S6</t>
  </si>
  <si>
    <t>S6 — Velocity 31, Carga 20%. Capacidade real: 24,8 pts. Um quinto da capacidade vai para falha.</t>
  </si>
  <si>
    <t>S7</t>
  </si>
  <si>
    <t>S7 — Velocity 29, Carga 25%. Capacidade real: 21,75 pts. Queda de 24% em relação ao S1.</t>
  </si>
  <si>
    <t>S8</t>
  </si>
  <si>
    <t>S8 — Velocity 30, Carga 31%. Capacidade real: 20,7 pts. Queda de 27% em relação ao S1. Crise iminente.</t>
  </si>
  <si>
    <t>Calculo da capacidade real descontando carga de falha</t>
  </si>
  <si>
    <t>Sprint 1: Velocity 30 pts, Carga 5%</t>
  </si>
  <si>
    <t>28.5 pts de valor real (95%)</t>
  </si>
  <si>
    <t>Sprint 4: Velocity 30 pts, Carga 12%</t>
  </si>
  <si>
    <t>26.4 pts de valor real (88%)</t>
  </si>
  <si>
    <t>Sprint 8: Velocity 30 pts, Carga 31%</t>
  </si>
  <si>
    <t>20.7 pts de valor real (69%)</t>
  </si>
  <si>
    <t>1. A Velocity estavel significa que a entrega e saudavel? Por que nao?</t>
  </si>
  <si>
    <t>Não. Velocity estável significa que o time está entregando o mesmo volume de pontos — mas não que está entregando o mesmo valor. Com carga de falha crescendo de 5% para 31%, o valor real entregue caiu de 28,5 para 20,7 pontos. A Velocity mascara a degradação da qualidade.</t>
  </si>
  <si>
    <t>2. Que risco para a capacidade futura a carga de falha crescente representa?</t>
  </si>
  <si>
    <t>A carga de falha crescente consome capacidade que deveria ir para entregas de valor. Se não for tratada, a capacidade real pode colapsar. No S8, 31% já vai para retrabalho — se chegar a 50%, metade do time estará apenas consertando problemas passados, sem gerar valor novo.</t>
  </si>
  <si>
    <t>3. Que acao concreta voce tomaria para reverter essa tendencia?</t>
  </si>
  <si>
    <t>Revisar a Definição de Pronto (DoD) para incluir critérios mais rigorosos de qualidade. Investir em testes automatizados. Investigar as causas raiz dos bugs mais frequentes. Reduzir o WIP para dar espaço para qualidade. Revisar o que está gerando retrabalho recorrente.</t>
  </si>
  <si>
    <t>Mensagem-chave: Velocity estavel as custas de qualidade e uma armadilha. No Sprint 8, apenas 69% da Velocity gerou valor real. Sem intervencao, a capacidade util pode colapsar.</t>
  </si>
  <si>
    <t>EXERCICIO 12 — DASHBOARD INTEGRADO: DIAGNOSTIQUE O TIME</t>
  </si>
  <si>
    <t>Objetivo: Leitura cruzada de metricas, causa raiz e tomada de decisao.</t>
  </si>
  <si>
    <t>Leia TODAS as metricas antes de responder. O diagnóstico certo vem da leitura integrada, nao de uma metrica isolada.</t>
  </si>
  <si>
    <t>WIP ATUAL</t>
  </si>
  <si>
    <t>Lead Time P85</t>
  </si>
  <si>
    <t>18 itens</t>
  </si>
  <si>
    <t>21 dias</t>
  </si>
  <si>
    <t>Limite: 6 — 300% ACIMA</t>
  </si>
  <si>
    <t>SLE esperado: 12 dias</t>
  </si>
  <si>
    <t>7 itens/sem</t>
  </si>
  <si>
    <t>20 pts</t>
  </si>
  <si>
    <t>Era 12 — QUEDA 42%</t>
  </si>
  <si>
    <t>Era 32 — caindo</t>
  </si>
  <si>
    <t>Itens Bloqueados</t>
  </si>
  <si>
    <t>18%</t>
  </si>
  <si>
    <t>6 itens</t>
  </si>
  <si>
    <t>Meta minima: 30%</t>
  </si>
  <si>
    <t>Em diversas etapas</t>
  </si>
  <si>
    <t>Aging WIP&gt;SLE</t>
  </si>
  <si>
    <t>Throughput nas ultimas 6 semanas</t>
  </si>
  <si>
    <t>28%</t>
  </si>
  <si>
    <t>5 itens</t>
  </si>
  <si>
    <t>Sem1</t>
  </si>
  <si>
    <t>Sem2</t>
  </si>
  <si>
    <t>Sem3</t>
  </si>
  <si>
    <t>Sem4</t>
  </si>
  <si>
    <t>Sem5</t>
  </si>
  <si>
    <t>Sem6</t>
  </si>
  <si>
    <t>Em crescimento</t>
  </si>
  <si>
    <t>Acima de 12 dias</t>
  </si>
  <si>
    <t>Itens em QA</t>
  </si>
  <si>
    <t>Concluidos/Mes</t>
  </si>
  <si>
    <t>14 itens</t>
  </si>
  <si>
    <t>22 itens</t>
  </si>
  <si>
    <t>Possivel gargalo</t>
  </si>
  <si>
    <t>Abaixo da media historica</t>
  </si>
  <si>
    <t>Perguntas de Analise Integrada</t>
  </si>
  <si>
    <t>1. Qual e o principal sinal de alerta? Qual metrica e a causa raiz?</t>
  </si>
  <si>
    <t>O principal sinal de alerta é o WIP 300% acima do limite (18 itens com limite de 6). A causa raiz mais provável é o excesso de trabalho em andamento simultâneo, que gera: Lead Time alto (21 dias vs SLE de 12), gargalo em QA (14 itens), queda de Throughput (de 12 para 7/semana) e Flow Efficiency baixa (18%).</t>
  </si>
  <si>
    <t>2. O problema e produtividade individual ou sobrecarga do sistema?</t>
  </si>
  <si>
    <t>Sobrecarga do sistema. O time está provavelmente trabalhando muito — o problema é que está trabalhando em muitas coisas ao mesmo tempo, sem concluir nenhuma. Com 18 itens em andamento para um limite de 6, há troca de contexto constante e perda de foco. Não é produtividade individual — é o sistema sobrecarregado.</t>
  </si>
  <si>
    <t>3. Qual e a primeira acao concreta a tomar e por que ela muda tudo?</t>
  </si>
  <si>
    <t>Parar de iniciar novos itens e focar em terminar os que estão em andamento — especialmente os 5 itens acima do SLE e os 6 bloqueados. Isso reduz o WIP, diminui a fila em QA, melhora o Throughput e faz o Lead Time cair naturalmente. É a ação de maior impacto com menor risco.</t>
  </si>
  <si>
    <t>4. O que voce comunicaria a lideranca? E ao time?</t>
  </si>
  <si>
    <t>Para a liderança: 'O sistema está sobrecarregado. Temos 3x mais trabalho em andamento do que o time consegue gerenciar. Isso está causando Lead Time 75% acima do esperado e queda de 42% no Throughput. A ação imediata é parar novas entradas até estabilizar o fluxo.' Para o time: 'Não vamos iniciar novos itens hoje. Foco em terminar e desbloquear os itens críticos.'</t>
  </si>
  <si>
    <t>5. O que voce NAO deveria fazer neste momento?</t>
  </si>
  <si>
    <t>Não deveria: iniciar novos itens, comparar velocidade entre membros do time, fazer reunião de cobrança sem análise de causa raiz, tratar gargalo em QA contratando mais testadores sem antes reduzir WIP, ou implementar nova ferramenta sem resolver o problema de processo.</t>
  </si>
  <si>
    <t>6. Como as metricas se conectam? Desenhe a cadeia causa-efeito.</t>
  </si>
  <si>
    <t>WIP alto → filas → Lead Time sobe → itens envelhecem → bloqueios aumentam → Throughput cai → Flow Efficiency baixa → carga de falha cresce (retrabalho por falta de atenção) → Velocity cai. A cadeia começa no WIP descontrolado e se propaga por todas as métricas.</t>
  </si>
  <si>
    <t>7. Qual seria a hipotese central do seu diagnostico?</t>
  </si>
  <si>
    <t>Hipótese central: o time está com WIP muito acima do limite sustentável, o que está gerando filas em QA, aumento de Lead Time, queda de Throughput e baixa Flow Efficiency. A causa raiz provável é política de entrada sem controle — itens entram no fluxo sem respeitar a capacidade real do sistema.</t>
  </si>
  <si>
    <t>8. O que voce monitoraria nos proximos 7 dias apos sua acao?</t>
  </si>
  <si>
    <t>Nos próximos 7 dias: WIP (está caindo?), Throughput semanal (começou a subir?), número de itens acima do SLE (está diminuindo?), itens bloqueados resolvidos, e qualquer novo item iniciado sem aprovação (para medir disciplina com o WIP Limit).</t>
  </si>
  <si>
    <t>EXERCICIO 13 — DECISAO EXECUTIVA: 8 CENARIOS RAPIDOS</t>
  </si>
  <si>
    <t>Objetivo: Praticar tomada de decisao baseada em dados em situacoes reais.</t>
  </si>
  <si>
    <t>Para cada cenario, escolha a melhor decisao (A/B/C/D) e justifique. Foque no dado apresentado e evite conclusoes precipitadas.</t>
  </si>
  <si>
    <t>Cenario 1: Lead Time P85 subiu de 12 para 25 dias, mas Throughput ficou estavel.</t>
  </si>
  <si>
    <t>A. O time esta trabalhando mais devagar.</t>
  </si>
  <si>
    <t>D. Ignorar porque o Throughput nao caiu.</t>
  </si>
  <si>
    <t>Minha escolha (A/B/C/D):</t>
  </si>
  <si>
    <t>Cenario 2: Throughput caiu 40%, mas 2 membros estavam de ferias e houve incidente critico.</t>
  </si>
  <si>
    <t>A. E queda sistemica — agir de imediato.</t>
  </si>
  <si>
    <t>B. Nao concluir sem contexto; avaliar periodo e eventos antes de agir.</t>
  </si>
  <si>
    <t>C. Cobrar o time pela queda.</t>
  </si>
  <si>
    <t>D. Ignorar e aguardar normalizar.</t>
  </si>
  <si>
    <t>Escolha: B
Contexto importa. Dois membros ausentes e incidente crítico justificam a queda. Avaliar período específico e eventos antes de qualquer ação. Não é queda sistêmica enquanto o contexto não for eliminado.</t>
  </si>
  <si>
    <t>Cenario 3: Velocity subiu, mas bugs em producao triplicaram.</t>
  </si>
  <si>
    <t>C. Aumentar a meta de Velocity.</t>
  </si>
  <si>
    <t>D. Desativar monitoramento de bugs.</t>
  </si>
  <si>
    <t>Cenario 4: WIP esta 3x acima do limite e o time quer puxar novos itens.</t>
  </si>
  <si>
    <t>A. Aceitar novos itens para manter todos ocupados.</t>
  </si>
  <si>
    <t>B. Nao iniciar novos itens; terminar e desbloquear os abertos.</t>
  </si>
  <si>
    <t>C. Aumentar o WIP Limit.</t>
  </si>
  <si>
    <t>D. Fechar itens parcialmente prontos.</t>
  </si>
  <si>
    <t>Escolha: B
Com WIP 3x acima do limite, iniciar novos itens aumenta o problema. A ação certa é parar de começar e focar em terminar e desbloquear os itens abertos. WIP alto já está causando Lead Time alto e queda de Throughput.</t>
  </si>
  <si>
    <t>Cenario 5: CFD mostra acumulo crescente em QA/Testes.</t>
  </si>
  <si>
    <t>A. Contratar mais pessoas de QA imediatamente.</t>
  </si>
  <si>
    <t>Cenario 6: P50 do Lead Time e 6 dias e P95 e 40 dias.</t>
  </si>
  <si>
    <t>A. O processo e muito previsivel — P50 excelente.</t>
  </si>
  <si>
    <t>B. Alta variabilidade; investigar causas dos extremos antes de assumir SLE.</t>
  </si>
  <si>
    <t>C. Usar P50 como promessa para o cliente.</t>
  </si>
  <si>
    <t>D. Desconsiderar P95 como outlier.</t>
  </si>
  <si>
    <t>Escolha: B
P50 de 6 dias e P95 de 40 dias indica altíssima variabilidade. Usar P50 como promessa seria enganoso para a metade dos casos acima dele. A diferença de 34 dias entre P50 e P95 precisa ser investigada antes de assumir qualquer SLE.</t>
  </si>
  <si>
    <t>Cenario 7: Flow Efficiency e 15%.</t>
  </si>
  <si>
    <t>C. Cobrar o time para trabalhar mais horas.</t>
  </si>
  <si>
    <t>D. A metrica nao e relevante.</t>
  </si>
  <si>
    <t>Cenario 8: Lideranca quer comparar Velocity entre dois times.</t>
  </si>
  <si>
    <t>A. Comparar normalmente — Velocity e objetiva.</t>
  </si>
  <si>
    <t>D. Escolher o time com mais pontos como benchmark.</t>
  </si>
  <si>
    <t>EXERCICIO 14 — STORYTELLING: TRADUZA PARA A LIDERANCA</t>
  </si>
  <si>
    <t>Objetivo: Transformar analise tecnica em narrativa executiva com impacto e acao.</t>
  </si>
  <si>
    <t>Para cada cenario, escreva sua narrativa executiva nos campos amarelos. Pense: qual e o dado, o que significa, qual e o risco e o que recomendar.</t>
  </si>
  <si>
    <t>Cenario 1 — Throughput Estavel + Flow Efficiency Baixa + Lead Time Alto</t>
  </si>
  <si>
    <t>Dados: Throughput = 11 itens/Sprint (estavel). Lead Time P85 = 22 dias. Flow Efficiency = 18%. Tempo parado medio = 18 dias.</t>
  </si>
  <si>
    <t>O dado mostra que...</t>
  </si>
  <si>
    <t>O dado mostra que o time mantém entrega estável (11 itens/sprint), mas os itens passam em média 18 dias parados — de um total de 22 dias de Lead Time. Apenas 4 dias são de trabalho ativo (Flow Efficiency 18%).</t>
  </si>
  <si>
    <t>Isso provavelmente significa...</t>
  </si>
  <si>
    <t>Isso provavelmente significa que o processo tem filas ocultas, handoffs desnecessários ou aprovações que atrasam o fluxo. O time trabalha, mas o trabalho fica parado esperando — seja por WIP alto, dependências externas ou falta de política de entrada.</t>
  </si>
  <si>
    <t>O risco para o negocio e...</t>
  </si>
  <si>
    <t>O risco para o negócio é que os clientes esperam 22 dias por algo que o time consegue fazer em 4. Isso compromete a competitividade, a satisfação do cliente e a previsibilidade de entregas. Se o Lead Time subir mais, o SLE atual se tornará inviável.</t>
  </si>
  <si>
    <t>A decisao recomendada e...</t>
  </si>
  <si>
    <t>Mapear onde os itens ficam parados. Revisar política de WIP. Reduzir handoffs e aprovações desnecessárias. Tornar filas visíveis no board. Começar menos itens ao mesmo tempo.</t>
  </si>
  <si>
    <t>A mensagem para a lideranca seria...</t>
  </si>
  <si>
    <t>'Estamos entregando no volume certo, mas o cliente espera 5 vezes mais do que o necessário. O problema não é a velocidade do time — é o tempo que os itens ficam parados antes e durante a execução. Precisamos mapear essas filas e reduzir o trabalho em andamento para liberar fluxo.'</t>
  </si>
  <si>
    <t>Cenario 2 — Velocity Estavel + Carga de Falha Crescente</t>
  </si>
  <si>
    <t>Dados: Velocity = 30 pts/Sprint (estavel). Carga de falha cresceu de 5% para 31% em 8 Sprints.</t>
  </si>
  <si>
    <t>O dado mostra que a Velocity se manteve estável em 30 pontos por 8 sprints. Ao mesmo tempo, a carga de falha cresceu continuamente de 5% para 31%, reduzindo o valor real entregue de 28,5 para 20,7 pontos.</t>
  </si>
  <si>
    <t>Isso provavelmente significa que a pressão por entrega está gerando atalhos de qualidade. Os itens são concluídos tecnicamente, mas com defeitos que retornam como bugs nos sprints seguintes. O time está cada vez mais ocupado consertando o passado e menos disponível para construir o futuro.</t>
  </si>
  <si>
    <t>O risco é o colapso da capacidade de entrega. Se a tendência continuar, em poucos sprints mais da metade da capacidade do time estará em retrabalho. Isso reduz a inovação, aumenta o time-to-market e deteriora a qualidade percebida pelo cliente.</t>
  </si>
  <si>
    <t>Revisar a Definição de Pronto para incluir qualidade. Criar tempo no sprint para redução de dívida técnica. Investigar as causas raiz dos bugs mais frequentes. Reduzir o WIP para dar espaço para qualidade.</t>
  </si>
  <si>
    <t>'Estamos entregando 30 pontos por sprint há 8 meses, mas o que de fato chega ao cliente é cada vez menos. Em agosto, 31% da nossa capacidade foi para corrigir problemas anteriores. Se não agirmos agora, chegamos ao cenário em que metade do time trabalha só para manter o que já existe.'</t>
  </si>
  <si>
    <t>Cenario 3 — CFD com Gargalo Migrante</t>
  </si>
  <si>
    <t>Dados: CFD mostra acumulo em Refinamento (D1-D4), depois Desenvolvimento (D5-D7), depois QA/Testes (D8-D12).</t>
  </si>
  <si>
    <t>O dado mostra um gargalo migrante: primeiro em Refinamento (D1-D4), depois em Desenvolvimento (D5-D7), depois em QA/Testes (D8-D12). O acúmulo se move de etapa em etapa à medida que a equipe intervém em cada ponto.</t>
  </si>
  <si>
    <t>Isso provavelmente significa que o time está resolvendo sintomas, não causa raiz. Cada vez que um gargalo é atacado localmente, ele se desloca para a próxima restrição. O sistema como um todo ainda não tem capacidade balanceada entre as etapas.</t>
  </si>
  <si>
    <t>O risco é de ciclos intermináveis de 'apagar incêndio'. O time investe energia em cada ponto sem jamais estabilizar o fluxo. Isso gera cansaço, retrabalho de priorizações e expectativas não atendidas de forma recorrente.</t>
  </si>
  <si>
    <t>Mapear a capacidade real de cada etapa. Identificar onde o gargalo atual está. Limitar o WIP em todas as etapas, não só na que está acumulando agora. Criar política de entrada e saída para cada coluna do board.</t>
  </si>
  <si>
    <t>'Nos últimos 12 dias, o gargalo do nosso processo migrou três vezes: Refinamento, Desenvolvimento e agora QA. Isso indica que não há uma causa raiz única — o problema é de desequilíbrio de capacidade entre etapas. A solução não é aumentar pessoas em QA, mas equilibrar o fluxo com limites de WIP em todo o processo.'</t>
  </si>
  <si>
    <t>GABARITO EXERCICIO 1 — DADO, INDICADOR, METRICA E KPI</t>
  </si>
  <si>
    <t>C. Investigar filas, WIP, Aging WIP, bloqueios e tempo de espera.</t>
  </si>
  <si>
    <t>B. Aumentar a equipe imediatamente.</t>
  </si>
  <si>
    <t>Escolha: C
Lead Time sobe com Throughput estável indica problema no fluxo, não na velocidade. Investigar WIP, filas e Aging WIP antes de qualquer conclusão.</t>
  </si>
  <si>
    <t>Escolha: A
Velocity subindo com bugs triplicando é sinal claro de degradação de qualidade. A entrega está sendo feita às custas da qualidade. Investigar carga de falha, DoD e causa dos bugs imediatamente.</t>
  </si>
  <si>
    <t>A. Investigar qualidade e carga de falha imediatamente.</t>
  </si>
  <si>
    <t>B. E uma grande melhoria — celebrar.</t>
  </si>
  <si>
    <t>Escolha: D
Acúmulo em QA indica gargalo real nessa etapa. A solução não é apenas contratar testadores — é também limitar a entrada no desenvolvimento para não sobrecarregar ainda mais o QA e revisar os critérios de entrada nessa etapa.</t>
  </si>
  <si>
    <t>B. Ignorar QA e acelerar o desenvolvimento.</t>
  </si>
  <si>
    <t>D. Reforcar QA, limitar entrada anterior e revisar criterios de entrada em QA.</t>
  </si>
  <si>
    <t>C. Mudar a metodologia para eliminar o QA.</t>
  </si>
  <si>
    <t>Escolha: A
Flow Efficiency de 15% significa que o item fica 85% do tempo parado — não que o time trabalha apenas 15% do tempo. O problema está nas filas, handoffs e esperas do processo, não na velocidade das pessoas.</t>
  </si>
  <si>
    <t>A. O item fica 85% do tempo parado; investigar filas, esperas e handoffs.</t>
  </si>
  <si>
    <t>B. O time esta trabalhando apenas 15% do tempo.</t>
  </si>
  <si>
    <t>Escolha: C
Velocity não é comparável entre times porque os contextos são completamente diferentes: domínio, complexidade, tamanho da equipe, definição de Story Points, dívida técnica. Comparar Velocity entre times é como comparar salário bruto sem considerar carga horária e benefícios.</t>
  </si>
  <si>
    <t>B. Normalizar por numero de membros.</t>
  </si>
  <si>
    <t>C. Nao comparar; contextos, dominios e escalas sao diferentes.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</si>
</sst>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quot;"/>
  </numFmts>
  <fonts count="30" x14ac:knownFonts="1">
    <font>
      <sz val="11"/>
      <color theme="1"/>
      <name val="Calibri"/>
      <family val="2"/>
      <charset val="1"/>
    </font>
    <font>
      <sz val="10"/>
      <name val="Arial"/>
      <family val="2"/>
    </font>
    <font>
      <i/>
      <sz val="10"/>
      <color rgb="FF334155"/>
      <name val="Arial"/>
      <family val="2"/>
    </font>
    <font>
      <b/>
      <sz val="9"/>
      <color rgb="FFFFFFFF"/>
      <name val="Arial"/>
      <family val="2"/>
    </font>
    <font>
      <b/>
      <sz val="10"/>
      <color rgb="FFFFFFFF"/>
      <name val="Arial"/>
      <family val="2"/>
    </font>
    <font>
      <b/>
      <sz val="11"/>
      <color rgb="FF1C3D5A"/>
      <name val="Arial"/>
      <family val="2"/>
    </font>
    <font>
      <sz val="11"/>
      <color rgb="FF3D7FAC"/>
      <name val="Arial"/>
      <family val="2"/>
    </font>
    <font>
      <b/>
      <sz val="11"/>
      <color rgb="FFF47B20"/>
      <name val="Arial"/>
      <family val="2"/>
    </font>
    <font>
      <sz val="11"/>
      <color rgb="FF334155"/>
      <name val="Arial"/>
      <family val="2"/>
    </font>
    <font>
      <b/>
      <sz val="13"/>
      <color rgb="FFFFFFFF"/>
      <name val="Arial"/>
      <family val="2"/>
    </font>
    <font>
      <sz val="10"/>
      <color rgb="FF334155"/>
      <name val="Arial"/>
      <family val="2"/>
    </font>
    <font>
      <i/>
      <sz val="11"/>
      <color rgb="FF999966"/>
      <name val="Arial"/>
      <family val="2"/>
    </font>
    <font>
      <b/>
      <sz val="11"/>
      <color rgb="FF334155"/>
      <name val="Arial"/>
      <family val="2"/>
    </font>
    <font>
      <b/>
      <sz val="11"/>
      <color rgb="FFC0392B"/>
      <name val="Arial"/>
      <family val="2"/>
    </font>
    <font>
      <b/>
      <sz val="10"/>
      <color rgb="FF1C3D5A"/>
      <name val="Arial"/>
      <family val="2"/>
    </font>
    <font>
      <b/>
      <sz val="11"/>
      <color rgb="FF3D7FAC"/>
      <name val="Arial"/>
      <family val="2"/>
    </font>
    <font>
      <b/>
      <sz val="10"/>
      <color rgb="FFC0392B"/>
      <name val="Arial"/>
      <family val="2"/>
    </font>
    <font>
      <b/>
      <sz val="11"/>
      <color rgb="FF2E8B57"/>
      <name val="Arial"/>
      <family val="2"/>
    </font>
    <font>
      <b/>
      <sz val="11"/>
      <color rgb="FFFFFFFF"/>
      <name val="Arial"/>
      <family val="2"/>
    </font>
    <font>
      <sz val="10"/>
      <color rgb="FFC0392B"/>
      <name val="Arial"/>
      <family val="2"/>
    </font>
    <font>
      <b/>
      <sz val="17"/>
      <color rgb="FFC0392B"/>
      <name val="Arial"/>
      <family val="2"/>
    </font>
    <font>
      <b/>
      <sz val="12"/>
      <color rgb="FFFFFFFF"/>
      <name val="Arial"/>
      <family val="2"/>
    </font>
    <font>
      <b/>
      <sz val="11"/>
      <color theme="0"/>
      <name val="Arial"/>
      <family val="2"/>
    </font>
    <font>
      <b/>
      <sz val="11"/>
      <name val="Arial"/>
      <family val="2"/>
    </font>
    <font>
      <i/>
      <sz val="11"/>
      <name val="Arial"/>
      <family val="2"/>
    </font>
    <font>
      <i/>
      <sz val="12"/>
      <color rgb="FF334155"/>
      <name val="Arial"/>
      <family val="2"/>
    </font>
    <font>
      <sz val="18"/>
      <color theme="1"/>
      <name val="Calibri"/>
      <family val="2"/>
      <charset val="1"/>
    </font>
    <font>
      <b/>
      <sz val="14"/>
      <name val="Arial"/>
      <family val="2"/>
    </font>
    <font>
      <sz val="8"/>
      <color rgb="FF334155"/>
      <name val="Arial"/>
      <family val="2"/>
    </font>
    <font>
      <b/>
      <sz val="8"/>
      <color rgb="FFC0392B"/>
      <name val="Arial"/>
      <family val="2"/>
    </font>
  </fonts>
  <fills count="24">
    <fill>
      <patternFill patternType="none"/>
    </fill>
    <fill>
      <patternFill patternType="gray125"/>
    </fill>
    <fill>
      <patternFill patternType="solid">
        <fgColor rgb="FF1C3D5A"/>
        <bgColor rgb="FF334155"/>
      </patternFill>
    </fill>
    <fill>
      <patternFill patternType="solid">
        <fgColor rgb="FFEAF5FB"/>
        <bgColor rgb="FFF8FAFC"/>
      </patternFill>
    </fill>
    <fill>
      <patternFill patternType="solid">
        <fgColor rgb="FFF8FAFC"/>
        <bgColor rgb="FFFFFFFF"/>
      </patternFill>
    </fill>
    <fill>
      <patternFill patternType="solid">
        <fgColor rgb="FFFFFFFF"/>
        <bgColor rgb="FFF8FAFC"/>
      </patternFill>
    </fill>
    <fill>
      <patternFill patternType="solid">
        <fgColor rgb="FFFDE8D8"/>
        <bgColor rgb="FFFDDEDE"/>
      </patternFill>
    </fill>
    <fill>
      <patternFill patternType="solid">
        <fgColor rgb="FFFFF9CC"/>
        <bgColor rgb="FFFDE8D8"/>
      </patternFill>
    </fill>
    <fill>
      <patternFill patternType="solid">
        <fgColor rgb="FFFDDEDE"/>
        <bgColor rgb="FFFDE8D8"/>
      </patternFill>
    </fill>
    <fill>
      <patternFill patternType="solid">
        <fgColor rgb="FFD6EED9"/>
        <bgColor rgb="FFD9D9D9"/>
      </patternFill>
    </fill>
    <fill>
      <patternFill patternType="solid">
        <fgColor theme="8"/>
        <bgColor rgb="FFFDDEDE"/>
      </patternFill>
    </fill>
    <fill>
      <patternFill patternType="solid">
        <fgColor theme="4"/>
        <bgColor rgb="FFFDDEDE"/>
      </patternFill>
    </fill>
    <fill>
      <patternFill patternType="solid">
        <fgColor rgb="FFFFC000"/>
        <bgColor rgb="FFFFFFFF"/>
      </patternFill>
    </fill>
    <fill>
      <patternFill patternType="solid">
        <fgColor rgb="FFFFC000"/>
        <bgColor indexed="64"/>
      </patternFill>
    </fill>
    <fill>
      <patternFill patternType="solid">
        <fgColor rgb="FFFFC000"/>
        <bgColor rgb="FFFDDEDE"/>
      </patternFill>
    </fill>
    <fill>
      <patternFill patternType="solid">
        <fgColor rgb="FFFFC000"/>
        <bgColor rgb="FFFDE8D8"/>
      </patternFill>
    </fill>
    <fill>
      <patternFill patternType="solid">
        <fgColor rgb="FFFFC000"/>
        <bgColor rgb="FFF8FAFC"/>
      </patternFill>
    </fill>
    <fill>
      <patternFill patternType="solid">
        <fgColor rgb="FFFFC000"/>
        <bgColor rgb="FFD9D9D9"/>
      </patternFill>
    </fill>
    <fill>
      <patternFill patternType="solid">
        <fgColor theme="4"/>
        <bgColor rgb="FFFDE8D8"/>
      </patternFill>
    </fill>
    <fill>
      <patternFill patternType="solid">
        <fgColor theme="0"/>
        <bgColor rgb="FFFDE8D8"/>
      </patternFill>
    </fill>
    <fill>
      <patternFill patternType="solid">
        <fgColor theme="9" tint="0.59999389629810485"/>
        <bgColor rgb="FFFDE8D8"/>
      </patternFill>
    </fill>
    <fill>
      <patternFill patternType="solid">
        <fgColor theme="4"/>
        <bgColor rgb="FFF8FAFC"/>
      </patternFill>
    </fill>
    <fill>
      <patternFill patternType="solid">
        <fgColor rgb="FFC00000"/>
        <bgColor rgb="FF334155"/>
      </patternFill>
    </fill>
    <fill>
      <patternFill patternType="solid">
        <fgColor theme="0"/>
        <bgColor rgb="FFFDDEDE"/>
      </patternFill>
    </fill>
  </fills>
  <borders count="24">
    <border>
      <left/>
      <right/>
      <top/>
      <bottom/>
      <diagonal/>
    </border>
    <border>
      <left style="medium">
        <color rgb="FF3D7FA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medium">
        <color rgb="FFF47B20"/>
      </left>
      <right style="thin">
        <color rgb="FFCCCCCC"/>
      </right>
      <top style="thin">
        <color rgb="FFCCCCCC"/>
      </top>
      <bottom style="thin">
        <color rgb="FFCCCCCC"/>
      </bottom>
      <diagonal/>
    </border>
    <border>
      <left style="thin">
        <color rgb="FFF47B20"/>
      </left>
      <right style="thin">
        <color rgb="FFF47B20"/>
      </right>
      <top style="thin">
        <color rgb="FFF47B20"/>
      </top>
      <bottom style="thin">
        <color rgb="FFF47B20"/>
      </bottom>
      <diagonal/>
    </border>
    <border>
      <left/>
      <right/>
      <top style="thin">
        <color rgb="FFF47B20"/>
      </top>
      <bottom/>
      <diagonal/>
    </border>
    <border>
      <left/>
      <right style="thin">
        <color rgb="FFF47B20"/>
      </right>
      <top style="thin">
        <color rgb="FFF47B20"/>
      </top>
      <bottom/>
      <diagonal/>
    </border>
    <border>
      <left style="thin">
        <color rgb="FFF47B20"/>
      </left>
      <right/>
      <top/>
      <bottom style="thin">
        <color rgb="FFF47B20"/>
      </bottom>
      <diagonal/>
    </border>
    <border>
      <left/>
      <right/>
      <top/>
      <bottom style="thin">
        <color rgb="FFF47B20"/>
      </bottom>
      <diagonal/>
    </border>
    <border>
      <left/>
      <right style="thin">
        <color rgb="FFF47B20"/>
      </right>
      <top/>
      <bottom style="thin">
        <color rgb="FFF47B20"/>
      </bottom>
      <diagonal/>
    </border>
    <border>
      <left/>
      <right/>
      <top style="thin">
        <color rgb="FFF47B20"/>
      </top>
      <bottom style="thin">
        <color rgb="FFF47B20"/>
      </bottom>
      <diagonal/>
    </border>
    <border>
      <left/>
      <right style="thin">
        <color rgb="FFCCCCCC"/>
      </right>
      <top style="thin">
        <color rgb="FFF47B20"/>
      </top>
      <bottom style="thin">
        <color rgb="FFF47B20"/>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rgb="FFCCCCCC"/>
      </bottom>
      <diagonal/>
    </border>
    <border>
      <left style="medium">
        <color rgb="FF3D7FAC"/>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style="medium">
        <color indexed="64"/>
      </left>
      <right style="medium">
        <color indexed="64"/>
      </right>
      <top style="medium">
        <color indexed="64"/>
      </top>
      <bottom style="medium">
        <color indexed="64"/>
      </bottom>
      <diagonal/>
    </border>
    <border>
      <left style="thin">
        <color rgb="FFCCCCCC"/>
      </left>
      <right style="thin">
        <color rgb="FFCCCCCC"/>
      </right>
      <top style="thin">
        <color rgb="FFF47B20"/>
      </top>
      <bottom style="thin">
        <color rgb="FFF47B2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9" fontId="1" fillId="0" borderId="0"/>
  </cellStyleXfs>
  <cellXfs count="93">
    <xf numFmtId="0" fontId="0" fillId="0" borderId="0" xfId="0"/>
    <xf numFmtId="0" fontId="12" fillId="4" borderId="2" xfId="0" applyFont="1" applyFill="1" applyBorder="1" applyAlignment="1">
      <alignment horizontal="center" vertical="center"/>
    </xf>
    <xf numFmtId="0" fontId="4" fillId="2" borderId="2" xfId="0" applyFont="1" applyFill="1" applyBorder="1" applyAlignment="1">
      <alignment horizontal="center" vertical="center"/>
    </xf>
    <xf numFmtId="0" fontId="8" fillId="4" borderId="2" xfId="0" applyFont="1" applyFill="1" applyBorder="1" applyAlignment="1">
      <alignment horizontal="left" vertical="center" wrapText="1"/>
    </xf>
    <xf numFmtId="0" fontId="8" fillId="5" borderId="2" xfId="0" applyFont="1" applyFill="1" applyBorder="1" applyAlignment="1">
      <alignment horizontal="left" vertical="center" wrapText="1"/>
    </xf>
    <xf numFmtId="0" fontId="10" fillId="4" borderId="2" xfId="0" applyFont="1" applyFill="1" applyBorder="1" applyAlignment="1">
      <alignment horizontal="center"/>
    </xf>
    <xf numFmtId="0" fontId="10" fillId="8" borderId="2" xfId="0" applyFont="1" applyFill="1" applyBorder="1" applyAlignment="1">
      <alignment horizontal="center"/>
    </xf>
    <xf numFmtId="0" fontId="10" fillId="5" borderId="2" xfId="0" applyFont="1" applyFill="1" applyBorder="1" applyAlignment="1">
      <alignment horizontal="center"/>
    </xf>
    <xf numFmtId="0" fontId="8" fillId="4" borderId="2" xfId="0" applyFont="1" applyFill="1" applyBorder="1" applyAlignment="1">
      <alignment horizontal="left" vertical="center"/>
    </xf>
    <xf numFmtId="0" fontId="15" fillId="3" borderId="2" xfId="0" applyFont="1" applyFill="1" applyBorder="1" applyAlignment="1">
      <alignment horizontal="center" vertical="center"/>
    </xf>
    <xf numFmtId="0" fontId="8" fillId="5" borderId="2" xfId="0" applyFont="1" applyFill="1" applyBorder="1" applyAlignment="1">
      <alignment horizontal="left" vertical="center"/>
    </xf>
    <xf numFmtId="0" fontId="8" fillId="4" borderId="2" xfId="0" applyFont="1" applyFill="1" applyBorder="1" applyAlignment="1">
      <alignment horizontal="center" vertical="center"/>
    </xf>
    <xf numFmtId="0" fontId="8" fillId="5" borderId="2" xfId="0" applyFont="1" applyFill="1" applyBorder="1" applyAlignment="1">
      <alignment horizontal="center" vertical="center"/>
    </xf>
    <xf numFmtId="0" fontId="15" fillId="3" borderId="2" xfId="0" applyFont="1" applyFill="1" applyBorder="1" applyAlignment="1">
      <alignment horizontal="center"/>
    </xf>
    <xf numFmtId="0" fontId="16" fillId="8" borderId="2" xfId="0" applyFont="1" applyFill="1" applyBorder="1" applyAlignment="1">
      <alignment horizontal="center"/>
    </xf>
    <xf numFmtId="0" fontId="17" fillId="9" borderId="2" xfId="0" applyFont="1" applyFill="1" applyBorder="1" applyAlignment="1">
      <alignment horizontal="center" vertical="center"/>
    </xf>
    <xf numFmtId="0" fontId="6" fillId="3" borderId="2" xfId="0" applyFont="1" applyFill="1" applyBorder="1" applyAlignment="1">
      <alignment horizontal="center"/>
    </xf>
    <xf numFmtId="0" fontId="12" fillId="5" borderId="2" xfId="0" applyFont="1" applyFill="1" applyBorder="1" applyAlignment="1">
      <alignment horizontal="center" vertical="center"/>
    </xf>
    <xf numFmtId="0" fontId="18" fillId="2" borderId="2" xfId="0" applyFont="1" applyFill="1" applyBorder="1" applyAlignment="1">
      <alignment horizontal="center"/>
    </xf>
    <xf numFmtId="0" fontId="19" fillId="8" borderId="2" xfId="0" applyFont="1" applyFill="1" applyBorder="1" applyAlignment="1">
      <alignment horizontal="center"/>
    </xf>
    <xf numFmtId="9" fontId="13" fillId="8" borderId="2" xfId="0" applyNumberFormat="1" applyFont="1" applyFill="1" applyBorder="1" applyAlignment="1">
      <alignment horizontal="center"/>
    </xf>
    <xf numFmtId="0" fontId="12" fillId="9" borderId="2" xfId="0" applyFont="1" applyFill="1" applyBorder="1" applyAlignment="1">
      <alignment horizontal="left" vertical="center" wrapText="1"/>
    </xf>
    <xf numFmtId="0" fontId="13" fillId="8" borderId="2" xfId="0" applyFont="1" applyFill="1" applyBorder="1" applyAlignment="1">
      <alignment horizontal="left" vertical="center" wrapText="1"/>
    </xf>
    <xf numFmtId="0" fontId="5" fillId="3" borderId="2" xfId="0" applyFont="1" applyFill="1" applyBorder="1" applyAlignment="1">
      <alignment horizontal="left" vertical="center"/>
    </xf>
    <xf numFmtId="0" fontId="8" fillId="12" borderId="2" xfId="0" applyFont="1" applyFill="1" applyBorder="1" applyAlignment="1">
      <alignment horizontal="left" vertical="center" wrapText="1"/>
    </xf>
    <xf numFmtId="9" fontId="1" fillId="13" borderId="2" xfId="1" applyFill="1" applyBorder="1" applyAlignment="1">
      <alignment horizontal="center" vertical="center"/>
    </xf>
    <xf numFmtId="2" fontId="15" fillId="3" borderId="2" xfId="0" applyNumberFormat="1" applyFont="1" applyFill="1" applyBorder="1" applyAlignment="1">
      <alignment horizontal="center" vertical="center"/>
    </xf>
    <xf numFmtId="1" fontId="15" fillId="3" borderId="2" xfId="0" applyNumberFormat="1" applyFont="1" applyFill="1" applyBorder="1" applyAlignment="1">
      <alignment horizontal="center" vertical="center"/>
    </xf>
    <xf numFmtId="1" fontId="15" fillId="16" borderId="2" xfId="0" applyNumberFormat="1" applyFont="1" applyFill="1" applyBorder="1" applyAlignment="1">
      <alignment horizontal="center" vertical="center"/>
    </xf>
    <xf numFmtId="1" fontId="17" fillId="17" borderId="2" xfId="0" applyNumberFormat="1" applyFont="1" applyFill="1" applyBorder="1" applyAlignment="1">
      <alignment horizontal="center" vertical="center"/>
    </xf>
    <xf numFmtId="0" fontId="15" fillId="16" borderId="2" xfId="0" applyFont="1" applyFill="1" applyBorder="1" applyAlignment="1">
      <alignment horizontal="center" vertical="center"/>
    </xf>
    <xf numFmtId="9" fontId="13" fillId="15" borderId="2" xfId="0" applyNumberFormat="1" applyFont="1" applyFill="1" applyBorder="1" applyAlignment="1">
      <alignment horizontal="center" vertical="center"/>
    </xf>
    <xf numFmtId="164" fontId="1" fillId="0" borderId="2" xfId="1" applyNumberFormat="1" applyBorder="1" applyAlignment="1">
      <alignment horizontal="center" vertical="center"/>
    </xf>
    <xf numFmtId="0" fontId="13" fillId="19" borderId="2" xfId="0" applyFont="1" applyFill="1" applyBorder="1" applyAlignment="1">
      <alignment horizontal="center"/>
    </xf>
    <xf numFmtId="0" fontId="24" fillId="7" borderId="4" xfId="0" applyFont="1" applyFill="1" applyBorder="1" applyAlignment="1">
      <alignment horizontal="left" vertical="top" wrapText="1"/>
    </xf>
    <xf numFmtId="0" fontId="22" fillId="21" borderId="0" xfId="0" applyFont="1" applyFill="1" applyAlignment="1">
      <alignment vertical="center"/>
    </xf>
    <xf numFmtId="0" fontId="3" fillId="2" borderId="2" xfId="0" applyFont="1" applyFill="1" applyBorder="1" applyAlignment="1">
      <alignment horizontal="center" vertical="center"/>
    </xf>
    <xf numFmtId="0" fontId="28" fillId="4" borderId="2" xfId="0" applyFont="1" applyFill="1" applyBorder="1" applyAlignment="1">
      <alignment horizontal="center" vertical="center"/>
    </xf>
    <xf numFmtId="0" fontId="28" fillId="4" borderId="2" xfId="0" applyFont="1" applyFill="1" applyBorder="1" applyAlignment="1">
      <alignment horizontal="center"/>
    </xf>
    <xf numFmtId="0" fontId="28" fillId="5" borderId="2" xfId="0" applyFont="1" applyFill="1" applyBorder="1" applyAlignment="1">
      <alignment horizontal="center" vertical="center"/>
    </xf>
    <xf numFmtId="0" fontId="28" fillId="5" borderId="2" xfId="0" applyFont="1" applyFill="1" applyBorder="1" applyAlignment="1">
      <alignment horizontal="center"/>
    </xf>
    <xf numFmtId="0" fontId="29" fillId="8" borderId="2" xfId="0" applyFont="1" applyFill="1" applyBorder="1" applyAlignment="1">
      <alignment horizontal="center"/>
    </xf>
    <xf numFmtId="0" fontId="23" fillId="14" borderId="2" xfId="0" applyFont="1" applyFill="1" applyBorder="1" applyAlignment="1">
      <alignment horizontal="center" vertical="center"/>
    </xf>
    <xf numFmtId="9" fontId="12" fillId="5" borderId="2" xfId="0" applyNumberFormat="1" applyFont="1" applyFill="1" applyBorder="1" applyAlignment="1">
      <alignment horizontal="center"/>
    </xf>
    <xf numFmtId="9" fontId="13" fillId="8" borderId="0" xfId="0" applyNumberFormat="1" applyFont="1" applyFill="1" applyAlignment="1">
      <alignment horizontal="center"/>
    </xf>
    <xf numFmtId="9" fontId="13" fillId="15" borderId="0" xfId="0" applyNumberFormat="1" applyFont="1" applyFill="1" applyAlignment="1">
      <alignment horizontal="center" vertical="center"/>
    </xf>
    <xf numFmtId="0" fontId="23" fillId="7" borderId="4" xfId="0" applyFont="1" applyFill="1" applyBorder="1" applyAlignment="1">
      <alignment vertical="top" wrapText="1"/>
    </xf>
    <xf numFmtId="0" fontId="0" fillId="0" borderId="0" xfId="0" applyAlignment="1">
      <alignment vertical="top" wrapText="1"/>
    </xf>
    <xf numFmtId="0" fontId="26" fillId="0" borderId="14" xfId="0" applyFont="1" applyBorder="1" applyAlignment="1">
      <alignment vertical="top" wrapText="1"/>
    </xf>
    <xf numFmtId="0" fontId="4" fillId="22" borderId="2" xfId="0" applyFont="1" applyFill="1" applyBorder="1" applyAlignment="1">
      <alignment vertical="top" wrapText="1"/>
    </xf>
    <xf numFmtId="0" fontId="4" fillId="2" borderId="2" xfId="0" applyFont="1" applyFill="1" applyBorder="1" applyAlignment="1">
      <alignment vertical="top" wrapText="1"/>
    </xf>
    <xf numFmtId="0" fontId="10" fillId="4" borderId="2" xfId="0" applyFont="1" applyFill="1" applyBorder="1" applyAlignment="1">
      <alignment vertical="top" wrapText="1"/>
    </xf>
    <xf numFmtId="0" fontId="24" fillId="7" borderId="4" xfId="0" applyFont="1" applyFill="1" applyBorder="1" applyAlignment="1">
      <alignment vertical="top" wrapText="1"/>
    </xf>
    <xf numFmtId="0" fontId="10" fillId="8" borderId="2" xfId="0" applyFont="1" applyFill="1" applyBorder="1" applyAlignment="1">
      <alignment vertical="top" wrapText="1"/>
    </xf>
    <xf numFmtId="0" fontId="10" fillId="5" borderId="2" xfId="0" applyFont="1" applyFill="1" applyBorder="1" applyAlignment="1">
      <alignment vertical="top" wrapText="1"/>
    </xf>
    <xf numFmtId="0" fontId="11" fillId="7" borderId="4" xfId="0" applyFont="1" applyFill="1" applyBorder="1" applyAlignment="1">
      <alignment vertical="top" wrapText="1"/>
    </xf>
    <xf numFmtId="0" fontId="11" fillId="7" borderId="4" xfId="0" applyFont="1" applyFill="1" applyBorder="1" applyAlignment="1">
      <alignment vertical="top"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4" fillId="3" borderId="2" xfId="0" applyFont="1" applyFill="1" applyBorder="1" applyAlignment="1">
      <alignment horizontal="left" vertical="center"/>
    </xf>
    <xf numFmtId="0" fontId="0" fillId="0" borderId="18" xfId="0" applyBorder="1"/>
    <xf numFmtId="0" fontId="0" fillId="0" borderId="19" xfId="0" applyBorder="1"/>
    <xf numFmtId="0" fontId="9" fillId="2" borderId="0" xfId="0" applyFont="1" applyFill="1" applyAlignment="1">
      <alignment horizontal="center" vertical="center"/>
    </xf>
    <xf numFmtId="0" fontId="0" fillId="0" borderId="0" xfId="0"/>
    <xf numFmtId="0" fontId="25" fillId="3" borderId="20" xfId="0" applyFont="1" applyFill="1" applyBorder="1" applyAlignment="1">
      <alignment horizontal="center" vertical="center" wrapText="1"/>
    </xf>
    <xf numFmtId="0" fontId="0" fillId="0" borderId="16" xfId="0" applyBorder="1"/>
    <xf numFmtId="0" fontId="0" fillId="0" borderId="17" xfId="0" applyBorder="1"/>
    <xf numFmtId="0" fontId="7" fillId="6" borderId="0" xfId="0" applyFont="1" applyFill="1" applyAlignment="1">
      <alignment horizontal="left" vertical="center"/>
    </xf>
    <xf numFmtId="0" fontId="22" fillId="11" borderId="0" xfId="0" applyFont="1" applyFill="1" applyAlignment="1">
      <alignment horizontal="center" vertical="center"/>
    </xf>
    <xf numFmtId="0" fontId="2" fillId="3" borderId="1" xfId="0" applyFont="1" applyFill="1" applyBorder="1" applyAlignment="1">
      <alignment horizontal="left" vertical="center" wrapText="1"/>
    </xf>
    <xf numFmtId="0" fontId="9" fillId="2" borderId="0" xfId="0" applyFont="1" applyFill="1" applyAlignment="1">
      <alignment horizontal="left" vertical="center"/>
    </xf>
    <xf numFmtId="0" fontId="22" fillId="10" borderId="0" xfId="0" applyFont="1" applyFill="1" applyAlignment="1">
      <alignment horizontal="left" vertical="center"/>
    </xf>
    <xf numFmtId="0" fontId="0" fillId="0" borderId="14" xfId="0" applyBorder="1"/>
    <xf numFmtId="0" fontId="5" fillId="3" borderId="0" xfId="0" applyFont="1" applyFill="1" applyAlignment="1">
      <alignment horizontal="left" vertical="center"/>
    </xf>
    <xf numFmtId="0" fontId="27" fillId="23" borderId="0" xfId="0" applyFont="1" applyFill="1" applyAlignment="1">
      <alignment horizontal="center" vertical="center"/>
    </xf>
    <xf numFmtId="0" fontId="22" fillId="11" borderId="0" xfId="0" applyFont="1" applyFill="1" applyAlignment="1">
      <alignment horizontal="left" vertical="center"/>
    </xf>
    <xf numFmtId="0" fontId="22" fillId="11" borderId="3" xfId="0" applyFont="1" applyFill="1" applyBorder="1" applyAlignment="1">
      <alignment horizontal="left" vertical="center" wrapText="1"/>
    </xf>
    <xf numFmtId="0" fontId="14" fillId="3" borderId="21" xfId="0" applyFont="1" applyFill="1" applyBorder="1" applyAlignment="1">
      <alignment horizontal="left" vertical="center"/>
    </xf>
    <xf numFmtId="0" fontId="0" fillId="0" borderId="10" xfId="0" applyBorder="1"/>
    <xf numFmtId="0" fontId="0" fillId="0" borderId="11" xfId="0" applyBorder="1"/>
    <xf numFmtId="0" fontId="2" fillId="3" borderId="15" xfId="0" applyFont="1" applyFill="1" applyBorder="1" applyAlignment="1">
      <alignment horizontal="center" vertical="center" wrapText="1"/>
    </xf>
    <xf numFmtId="0" fontId="19" fillId="20" borderId="23" xfId="0" applyFont="1" applyFill="1" applyBorder="1" applyAlignment="1">
      <alignment horizontal="center" vertical="center"/>
    </xf>
    <xf numFmtId="0" fontId="0" fillId="0" borderId="13" xfId="0" applyBorder="1"/>
    <xf numFmtId="0" fontId="20" fillId="19" borderId="22" xfId="0" applyFont="1" applyFill="1" applyBorder="1" applyAlignment="1">
      <alignment horizontal="center" vertical="center"/>
    </xf>
    <xf numFmtId="0" fontId="0" fillId="0" borderId="12" xfId="0" applyBorder="1"/>
    <xf numFmtId="0" fontId="3" fillId="2" borderId="0" xfId="0" applyFont="1" applyFill="1" applyAlignment="1">
      <alignment horizontal="center" vertical="center"/>
    </xf>
    <xf numFmtId="0" fontId="22" fillId="18" borderId="14" xfId="0" applyFont="1" applyFill="1" applyBorder="1" applyAlignment="1">
      <alignment horizontal="center" vertical="center"/>
    </xf>
    <xf numFmtId="0" fontId="8" fillId="4" borderId="2" xfId="0" applyFont="1" applyFill="1" applyBorder="1" applyAlignment="1">
      <alignment horizontal="left" vertical="center"/>
    </xf>
    <xf numFmtId="0" fontId="21" fillId="2" borderId="0" xfId="0" applyFont="1" applyFill="1" applyAlignment="1">
      <alignment horizontal="left" vertical="center"/>
    </xf>
    <xf numFmtId="0" fontId="0" fillId="0" borderId="0" xfId="0" applyAlignment="1"/>
  </cellXfs>
  <cellStyles count="2">
    <cellStyle name="Normal" xfId="0" builtinId="0"/>
    <cellStyle name="Porcentagem"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3D7FAC"/>
      <rgbColor rgb="FFCCCCCC"/>
      <rgbColor rgb="FF878787"/>
      <rgbColor rgb="FF9999FF"/>
      <rgbColor rgb="FFC0504D"/>
      <rgbColor rgb="FFFFF9CC"/>
      <rgbColor rgb="FFEAF5FB"/>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8FAFC"/>
      <rgbColor rgb="FFD6EED9"/>
      <rgbColor rgb="FFFDE8D8"/>
      <rgbColor rgb="FFB3B3B3"/>
      <rgbColor rgb="FFFF99CC"/>
      <rgbColor rgb="FFCC99FF"/>
      <rgbColor rgb="FFFDDEDE"/>
      <rgbColor rgb="FF4F81BD"/>
      <rgbColor rgb="FF4BACC6"/>
      <rgbColor rgb="FF9BBB59"/>
      <rgbColor rgb="FFFFCC00"/>
      <rgbColor rgb="FFF79646"/>
      <rgbColor rgb="FFF47B20"/>
      <rgbColor rgb="FF8064A2"/>
      <rgbColor rgb="FF999966"/>
      <rgbColor rgb="FF1C3D5A"/>
      <rgbColor rgb="FF2E8B57"/>
      <rgbColor rgb="FF003300"/>
      <rgbColor rgb="FF333300"/>
      <rgbColor rgb="FFC0392B"/>
      <rgbColor rgb="FF993366"/>
      <rgbColor rgb="FF6B3FA0"/>
      <rgbColor rgb="FF334155"/>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title>
      <c:tx>
        <c:rich>
          <a:bodyPr rot="0"/>
          <a:lstStyle/>
          <a:p>
            <a:pPr>
              <a:defRPr sz="1800" b="1" strike="noStrike" spc="-1">
                <a:solidFill>
                  <a:srgbClr val="000000"/>
                </a:solidFill>
                <a:latin typeface="Calibri"/>
              </a:defRPr>
            </a:pPr>
            <a:r>
              <a:rPr lang="pt-BR" sz="1800" b="1" strike="noStrike" spc="-1">
                <a:solidFill>
                  <a:srgbClr val="000000"/>
                </a:solidFill>
                <a:latin typeface="Calibri"/>
              </a:rPr>
              <a:t>Throughput Semanal (itens/semana)</a:t>
            </a:r>
          </a:p>
        </c:rich>
      </c:tx>
      <c:overlay val="0"/>
      <c:spPr>
        <a:noFill/>
        <a:ln w="0">
          <a:noFill/>
          <a:prstDash val="solid"/>
        </a:ln>
      </c:spPr>
    </c:title>
    <c:autoTitleDeleted val="0"/>
    <c:plotArea>
      <c:layout/>
      <c:barChart>
        <c:barDir val="col"/>
        <c:grouping val="clustered"/>
        <c:varyColors val="0"/>
        <c:ser>
          <c:idx val="0"/>
          <c:order val="0"/>
          <c:tx>
            <c:strRef>
              <c:f>'Ex3 - Throughput e Capacidade'!$H$6</c:f>
              <c:strCache>
                <c:ptCount val="1"/>
                <c:pt idx="0">
                  <c:v>Itens Concluidos</c:v>
                </c:pt>
              </c:strCache>
            </c:strRef>
          </c:tx>
          <c:spPr>
            <a:solidFill>
              <a:srgbClr val="3D7FAC"/>
            </a:solidFill>
            <a:ln w="0">
              <a:noFill/>
              <a:prstDash val="solid"/>
            </a:ln>
          </c:spPr>
          <c:invertIfNegative val="0"/>
          <c:dLbls>
            <c:spPr>
              <a:noFill/>
              <a:ln>
                <a:noFill/>
                <a:prstDash val="solid"/>
              </a:ln>
            </c:spPr>
            <c:txPr>
              <a:bodyPr wrap="square"/>
              <a:lstStyle/>
              <a:p>
                <a:pPr>
                  <a:defRPr sz="1000" b="0" strike="noStrike" spc="-1">
                    <a:solidFill>
                      <a:srgbClr val="000000"/>
                    </a:solidFill>
                    <a:latin typeface="Arial"/>
                  </a:defRPr>
                </a:pPr>
                <a:endParaRPr lang="pt-BR"/>
              </a:p>
            </c:txPr>
            <c:dLblPos val="outEnd"/>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'Ex3 - Throughput e Capacidade'!$G$7:$G$16</c:f>
              <c:strCache>
                <c:ptCount val="10"/>
                <c:pt idx="0">
                  <c:v>Semana 1</c:v>
                </c:pt>
                <c:pt idx="1">
                  <c:v>Semana 2</c:v>
                </c:pt>
                <c:pt idx="2">
                  <c:v>Semana 3</c:v>
                </c:pt>
                <c:pt idx="3">
                  <c:v>Semana 4</c:v>
                </c:pt>
                <c:pt idx="4">
                  <c:v>Semana 5</c:v>
                </c:pt>
                <c:pt idx="5">
                  <c:v>Semana 6</c:v>
                </c:pt>
                <c:pt idx="6">
                  <c:v>Semana 7</c:v>
                </c:pt>
                <c:pt idx="7">
                  <c:v>Semana 8</c:v>
                </c:pt>
                <c:pt idx="8">
                  <c:v>Semana 9</c:v>
                </c:pt>
                <c:pt idx="9">
                  <c:v>Semana 10</c:v>
                </c:pt>
              </c:strCache>
            </c:strRef>
          </c:cat>
          <c:val>
            <c:numRef>
              <c:f>'Ex3 - Throughput e Capacidade'!$H$7:$H$16</c:f>
              <c:numCache>
                <c:formatCode>General</c:formatCode>
                <c:ptCount val="10"/>
                <c:pt idx="0">
                  <c:v>8</c:v>
                </c:pt>
                <c:pt idx="1">
                  <c:v>10</c:v>
                </c:pt>
                <c:pt idx="2">
                  <c:v>9</c:v>
                </c:pt>
                <c:pt idx="3">
                  <c:v>11</c:v>
                </c:pt>
                <c:pt idx="4">
                  <c:v>8</c:v>
                </c:pt>
                <c:pt idx="5">
                  <c:v>10</c:v>
                </c:pt>
                <c:pt idx="6">
                  <c:v>9</c:v>
                </c:pt>
                <c:pt idx="7">
                  <c:v>12</c:v>
                </c:pt>
                <c:pt idx="8">
                  <c:v>8</c:v>
                </c:pt>
                <c:pt idx="9">
                  <c:v>10</c:v>
                </c:pt>
              </c:numCache>
            </c:numRef>
          </c:val>
          <c:extLst>
            <c:ext xmlns:c16="http://schemas.microsoft.com/office/drawing/2014/chart" uri="{C3380CC4-5D6E-409C-BE32-E72D297353CC}">
              <c16:uniqueId val="{00000000-3A21-4DF6-90A0-ACB3646D8D90}"/>
            </c:ext>
          </c:extLst>
        </c:ser>
        <c:dLbls>
          <c:showLegendKey val="0"/>
          <c:showVal val="0"/>
          <c:showCatName val="0"/>
          <c:showSerName val="0"/>
          <c:showPercent val="0"/>
          <c:showBubbleSize val="0"/>
        </c:dLbls>
        <c:gapWidth val="150"/>
        <c:axId val="73599032"/>
        <c:axId val="70450633"/>
      </c:barChart>
      <c:catAx>
        <c:axId val="73599032"/>
        <c:scaling>
          <c:orientation val="minMax"/>
        </c:scaling>
        <c:delete val="0"/>
        <c:axPos val="b"/>
        <c:title>
          <c:tx>
            <c:rich>
              <a:bodyPr rot="0"/>
              <a:lstStyle/>
              <a:p>
                <a:pPr>
                  <a:defRPr sz="1000" b="1" strike="noStrike" spc="-1">
                    <a:solidFill>
                      <a:srgbClr val="000000"/>
                    </a:solidFill>
                    <a:latin typeface="Calibri"/>
                  </a:defRPr>
                </a:pPr>
                <a:r>
                  <a:rPr lang="pt-BR" sz="1000" b="1" strike="noStrike" spc="-1">
                    <a:solidFill>
                      <a:srgbClr val="000000"/>
                    </a:solidFill>
                    <a:latin typeface="Calibri"/>
                  </a:rPr>
                  <a:t>Semana</a:t>
                </a:r>
              </a:p>
            </c:rich>
          </c:tx>
          <c:overlay val="0"/>
          <c:spPr>
            <a:noFill/>
            <a:ln w="0">
              <a:noFill/>
              <a:prstDash val="solid"/>
            </a:ln>
          </c:spPr>
        </c:title>
        <c:numFmt formatCode="General" sourceLinked="0"/>
        <c:majorTickMark val="none"/>
        <c:minorTickMark val="none"/>
        <c:tickLblPos val="nextTo"/>
        <c:spPr>
          <a:ln w="9360">
            <a:solidFill>
              <a:srgbClr val="878787"/>
            </a:solidFill>
            <a:prstDash val="solid"/>
            <a:round/>
          </a:ln>
        </c:spPr>
        <c:txPr>
          <a:bodyPr/>
          <a:lstStyle/>
          <a:p>
            <a:pPr>
              <a:defRPr sz="1000" b="0" strike="noStrike" spc="-1">
                <a:solidFill>
                  <a:srgbClr val="000000"/>
                </a:solidFill>
                <a:latin typeface="Calibri"/>
              </a:defRPr>
            </a:pPr>
            <a:endParaRPr lang="pt-BR"/>
          </a:p>
        </c:txPr>
        <c:crossAx val="70450633"/>
        <c:crosses val="autoZero"/>
        <c:auto val="1"/>
        <c:lblAlgn val="ctr"/>
        <c:lblOffset val="100"/>
        <c:noMultiLvlLbl val="0"/>
      </c:catAx>
      <c:valAx>
        <c:axId val="70450633"/>
        <c:scaling>
          <c:orientation val="minMax"/>
        </c:scaling>
        <c:delete val="0"/>
        <c:axPos val="l"/>
        <c:majorGridlines>
          <c:spPr>
            <a:ln w="9360">
              <a:solidFill>
                <a:srgbClr val="878787"/>
              </a:solidFill>
              <a:prstDash val="solid"/>
              <a:round/>
            </a:ln>
          </c:spPr>
        </c:majorGridlines>
        <c:title>
          <c:tx>
            <c:rich>
              <a:bodyPr rot="-5400000"/>
              <a:lstStyle/>
              <a:p>
                <a:pPr>
                  <a:defRPr sz="1000" b="1" strike="noStrike" spc="-1">
                    <a:solidFill>
                      <a:srgbClr val="000000"/>
                    </a:solidFill>
                    <a:latin typeface="Calibri"/>
                  </a:defRPr>
                </a:pPr>
                <a:r>
                  <a:rPr lang="pt-BR" sz="1000" b="1" strike="noStrike" spc="-1">
                    <a:solidFill>
                      <a:srgbClr val="000000"/>
                    </a:solidFill>
                    <a:latin typeface="Calibri"/>
                  </a:rPr>
                  <a:t>Itens Concluidos</a:t>
                </a:r>
              </a:p>
            </c:rich>
          </c:tx>
          <c:overlay val="0"/>
          <c:spPr>
            <a:noFill/>
            <a:ln w="0">
              <a:noFill/>
              <a:prstDash val="solid"/>
            </a:ln>
          </c:spPr>
        </c:title>
        <c:numFmt formatCode="General" sourceLinked="0"/>
        <c:majorTickMark val="none"/>
        <c:minorTickMark val="none"/>
        <c:tickLblPos val="nextTo"/>
        <c:spPr>
          <a:ln w="9360">
            <a:solidFill>
              <a:srgbClr val="878787"/>
            </a:solidFill>
            <a:prstDash val="solid"/>
            <a:round/>
          </a:ln>
        </c:spPr>
        <c:txPr>
          <a:bodyPr/>
          <a:lstStyle/>
          <a:p>
            <a:pPr>
              <a:defRPr sz="1000" b="0" strike="noStrike" spc="-1">
                <a:solidFill>
                  <a:srgbClr val="000000"/>
                </a:solidFill>
                <a:latin typeface="Calibri"/>
              </a:defRPr>
            </a:pPr>
            <a:endParaRPr lang="pt-BR"/>
          </a:p>
        </c:txPr>
        <c:crossAx val="73599032"/>
        <c:crosses val="autoZero"/>
        <c:crossBetween val="between"/>
      </c:valAx>
    </c:plotArea>
    <c:legend>
      <c:legendPos val="b"/>
      <c:overlay val="0"/>
      <c:spPr>
        <a:noFill/>
        <a:ln w="0">
          <a:noFill/>
          <a:prstDash val="solid"/>
        </a:ln>
      </c:spPr>
      <c:txPr>
        <a:bodyPr/>
        <a:lstStyle/>
        <a:p>
          <a:pPr>
            <a:defRPr sz="1000" b="0" strike="noStrike" spc="-1">
              <a:solidFill>
                <a:srgbClr val="000000"/>
              </a:solidFill>
              <a:latin typeface="Calibri"/>
            </a:defRPr>
          </a:pPr>
          <a:endParaRPr lang="pt-BR"/>
        </a:p>
      </c:txPr>
    </c:legend>
    <c:plotVisOnly val="1"/>
    <c:dispBlanksAs val="gap"/>
    <c:showDLblsOverMax val="1"/>
  </c:chart>
  <c:spPr>
    <a:solidFill>
      <a:srgbClr val="FFFFFF"/>
    </a:solidFill>
    <a:ln w="9360">
      <a:solidFill>
        <a:srgbClr val="D9D9D9"/>
      </a:solidFill>
      <a:prstDash val="solid"/>
      <a:round/>
    </a:ln>
  </c:sp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title>
      <c:tx>
        <c:rich>
          <a:bodyPr rot="0"/>
          <a:lstStyle/>
          <a:p>
            <a:pPr>
              <a:defRPr sz="1800" b="1" strike="noStrike" spc="-1">
                <a:solidFill>
                  <a:srgbClr val="000000"/>
                </a:solidFill>
                <a:latin typeface="Calibri"/>
              </a:defRPr>
            </a:pPr>
            <a:r>
              <a:rPr lang="pt-BR" sz="1800" b="1" strike="noStrike" spc="-1">
                <a:solidFill>
                  <a:srgbClr val="000000"/>
                </a:solidFill>
                <a:latin typeface="Calibri"/>
              </a:rPr>
              <a:t>Distribuicao de Lead Time (dias/item)</a:t>
            </a:r>
          </a:p>
        </c:rich>
      </c:tx>
      <c:overlay val="0"/>
      <c:spPr>
        <a:noFill/>
        <a:ln w="0">
          <a:noFill/>
          <a:prstDash val="solid"/>
        </a:ln>
      </c:spPr>
    </c:title>
    <c:autoTitleDeleted val="0"/>
    <c:plotArea>
      <c:layout/>
      <c:barChart>
        <c:barDir val="col"/>
        <c:grouping val="clustered"/>
        <c:varyColors val="0"/>
        <c:ser>
          <c:idx val="0"/>
          <c:order val="0"/>
          <c:tx>
            <c:strRef>
              <c:f>'Ex4 - Lead Time e Percentis'!$F$6</c:f>
              <c:strCache>
                <c:ptCount val="1"/>
                <c:pt idx="0">
                  <c:v>Lead Time (dias)</c:v>
                </c:pt>
              </c:strCache>
            </c:strRef>
          </c:tx>
          <c:spPr>
            <a:solidFill>
              <a:srgbClr val="3D7FAC"/>
            </a:solidFill>
            <a:ln w="0">
              <a:noFill/>
              <a:prstDash val="solid"/>
            </a:ln>
          </c:spPr>
          <c:invertIfNegative val="0"/>
          <c:dLbls>
            <c:spPr>
              <a:noFill/>
              <a:ln>
                <a:noFill/>
                <a:prstDash val="solid"/>
              </a:ln>
            </c:spPr>
            <c:txPr>
              <a:bodyPr wrap="square"/>
              <a:lstStyle/>
              <a:p>
                <a:pPr>
                  <a:defRPr sz="1000" b="0" strike="noStrike" spc="-1">
                    <a:solidFill>
                      <a:srgbClr val="000000"/>
                    </a:solidFill>
                    <a:latin typeface="Arial"/>
                  </a:defRPr>
                </a:pPr>
                <a:endParaRPr lang="pt-BR"/>
              </a:p>
            </c:txPr>
            <c:dLblPos val="outEnd"/>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'Ex4 - Lead Time e Percentis'!$E$7:$E$36</c:f>
              <c:strCache>
                <c:ptCount val="30"/>
                <c:pt idx="0">
                  <c:v>Item 01</c:v>
                </c:pt>
                <c:pt idx="1">
                  <c:v>Item 02</c:v>
                </c:pt>
                <c:pt idx="2">
                  <c:v>Item 03</c:v>
                </c:pt>
                <c:pt idx="3">
                  <c:v>Item 04</c:v>
                </c:pt>
                <c:pt idx="4">
                  <c:v>Item 05</c:v>
                </c:pt>
                <c:pt idx="5">
                  <c:v>Item 06</c:v>
                </c:pt>
                <c:pt idx="6">
                  <c:v>Item 07</c:v>
                </c:pt>
                <c:pt idx="7">
                  <c:v>Item 08</c:v>
                </c:pt>
                <c:pt idx="8">
                  <c:v>Item 09</c:v>
                </c:pt>
                <c:pt idx="9">
                  <c:v>Item 10</c:v>
                </c:pt>
                <c:pt idx="10">
                  <c:v>Item 11</c:v>
                </c:pt>
                <c:pt idx="11">
                  <c:v>Item 12</c:v>
                </c:pt>
                <c:pt idx="12">
                  <c:v>Item 13</c:v>
                </c:pt>
                <c:pt idx="13">
                  <c:v>Item 14</c:v>
                </c:pt>
                <c:pt idx="14">
                  <c:v>Item 15</c:v>
                </c:pt>
                <c:pt idx="15">
                  <c:v>Item 16</c:v>
                </c:pt>
                <c:pt idx="16">
                  <c:v>Item 17</c:v>
                </c:pt>
                <c:pt idx="17">
                  <c:v>Item 18</c:v>
                </c:pt>
                <c:pt idx="18">
                  <c:v>Item 19</c:v>
                </c:pt>
                <c:pt idx="19">
                  <c:v>Item 20</c:v>
                </c:pt>
                <c:pt idx="20">
                  <c:v>Item 21</c:v>
                </c:pt>
                <c:pt idx="21">
                  <c:v>Item 22</c:v>
                </c:pt>
                <c:pt idx="22">
                  <c:v>Item 23</c:v>
                </c:pt>
                <c:pt idx="23">
                  <c:v>Item 24</c:v>
                </c:pt>
                <c:pt idx="24">
                  <c:v>Item 25</c:v>
                </c:pt>
                <c:pt idx="25">
                  <c:v>Item 26</c:v>
                </c:pt>
                <c:pt idx="26">
                  <c:v>Item 27</c:v>
                </c:pt>
                <c:pt idx="27">
                  <c:v>Item 28</c:v>
                </c:pt>
                <c:pt idx="28">
                  <c:v>Item 29</c:v>
                </c:pt>
                <c:pt idx="29">
                  <c:v>Item 30</c:v>
                </c:pt>
              </c:strCache>
            </c:strRef>
          </c:cat>
          <c:val>
            <c:numRef>
              <c:f>'Ex4 - Lead Time e Percentis'!$F$7:$F$36</c:f>
              <c:numCache>
                <c:formatCode>General</c:formatCode>
                <c:ptCount val="30"/>
                <c:pt idx="0">
                  <c:v>2</c:v>
                </c:pt>
                <c:pt idx="1">
                  <c:v>3</c:v>
                </c:pt>
                <c:pt idx="2">
                  <c:v>4</c:v>
                </c:pt>
                <c:pt idx="3">
                  <c:v>4</c:v>
                </c:pt>
                <c:pt idx="4">
                  <c:v>5</c:v>
                </c:pt>
                <c:pt idx="5">
                  <c:v>5</c:v>
                </c:pt>
                <c:pt idx="6">
                  <c:v>6</c:v>
                </c:pt>
                <c:pt idx="7">
                  <c:v>6</c:v>
                </c:pt>
                <c:pt idx="8">
                  <c:v>7</c:v>
                </c:pt>
                <c:pt idx="9">
                  <c:v>7</c:v>
                </c:pt>
                <c:pt idx="10">
                  <c:v>8</c:v>
                </c:pt>
                <c:pt idx="11">
                  <c:v>8</c:v>
                </c:pt>
                <c:pt idx="12">
                  <c:v>8</c:v>
                </c:pt>
                <c:pt idx="13">
                  <c:v>9</c:v>
                </c:pt>
                <c:pt idx="14">
                  <c:v>9</c:v>
                </c:pt>
                <c:pt idx="15">
                  <c:v>10</c:v>
                </c:pt>
                <c:pt idx="16">
                  <c:v>10</c:v>
                </c:pt>
                <c:pt idx="17">
                  <c:v>11</c:v>
                </c:pt>
                <c:pt idx="18">
                  <c:v>12</c:v>
                </c:pt>
                <c:pt idx="19">
                  <c:v>12</c:v>
                </c:pt>
                <c:pt idx="20">
                  <c:v>13</c:v>
                </c:pt>
                <c:pt idx="21">
                  <c:v>14</c:v>
                </c:pt>
                <c:pt idx="22">
                  <c:v>15</c:v>
                </c:pt>
                <c:pt idx="23">
                  <c:v>16</c:v>
                </c:pt>
                <c:pt idx="24">
                  <c:v>18</c:v>
                </c:pt>
                <c:pt idx="25">
                  <c:v>21</c:v>
                </c:pt>
                <c:pt idx="26">
                  <c:v>24</c:v>
                </c:pt>
                <c:pt idx="27">
                  <c:v>27</c:v>
                </c:pt>
                <c:pt idx="28">
                  <c:v>35</c:v>
                </c:pt>
                <c:pt idx="29">
                  <c:v>42</c:v>
                </c:pt>
              </c:numCache>
            </c:numRef>
          </c:val>
          <c:extLst>
            <c:ext xmlns:c16="http://schemas.microsoft.com/office/drawing/2014/chart" uri="{C3380CC4-5D6E-409C-BE32-E72D297353CC}">
              <c16:uniqueId val="{00000000-EF90-41DA-9112-045C36C5496D}"/>
            </c:ext>
          </c:extLst>
        </c:ser>
        <c:dLbls>
          <c:showLegendKey val="0"/>
          <c:showVal val="0"/>
          <c:showCatName val="0"/>
          <c:showSerName val="0"/>
          <c:showPercent val="0"/>
          <c:showBubbleSize val="0"/>
        </c:dLbls>
        <c:gapWidth val="150"/>
        <c:axId val="67472875"/>
        <c:axId val="51026437"/>
      </c:barChart>
      <c:catAx>
        <c:axId val="67472875"/>
        <c:scaling>
          <c:orientation val="minMax"/>
        </c:scaling>
        <c:delete val="0"/>
        <c:axPos val="b"/>
        <c:title>
          <c:tx>
            <c:rich>
              <a:bodyPr rot="0"/>
              <a:lstStyle/>
              <a:p>
                <a:pPr>
                  <a:defRPr sz="1000" b="1" strike="noStrike" spc="-1">
                    <a:solidFill>
                      <a:srgbClr val="000000"/>
                    </a:solidFill>
                    <a:latin typeface="Calibri"/>
                  </a:defRPr>
                </a:pPr>
                <a:r>
                  <a:rPr lang="pt-BR" sz="1000" b="1" strike="noStrike" spc="-1">
                    <a:solidFill>
                      <a:srgbClr val="000000"/>
                    </a:solidFill>
                    <a:latin typeface="Calibri"/>
                  </a:rPr>
                  <a:t>Item</a:t>
                </a:r>
              </a:p>
            </c:rich>
          </c:tx>
          <c:overlay val="0"/>
          <c:spPr>
            <a:noFill/>
            <a:ln w="0">
              <a:noFill/>
              <a:prstDash val="solid"/>
            </a:ln>
          </c:spPr>
        </c:title>
        <c:numFmt formatCode="General" sourceLinked="0"/>
        <c:majorTickMark val="none"/>
        <c:minorTickMark val="none"/>
        <c:tickLblPos val="nextTo"/>
        <c:spPr>
          <a:ln w="9360">
            <a:solidFill>
              <a:srgbClr val="878787"/>
            </a:solidFill>
            <a:prstDash val="solid"/>
            <a:round/>
          </a:ln>
        </c:spPr>
        <c:txPr>
          <a:bodyPr/>
          <a:lstStyle/>
          <a:p>
            <a:pPr>
              <a:defRPr sz="1000" b="0" strike="noStrike" spc="-1">
                <a:solidFill>
                  <a:srgbClr val="000000"/>
                </a:solidFill>
                <a:latin typeface="Calibri"/>
              </a:defRPr>
            </a:pPr>
            <a:endParaRPr lang="pt-BR"/>
          </a:p>
        </c:txPr>
        <c:crossAx val="51026437"/>
        <c:crosses val="autoZero"/>
        <c:auto val="1"/>
        <c:lblAlgn val="ctr"/>
        <c:lblOffset val="100"/>
        <c:noMultiLvlLbl val="0"/>
      </c:catAx>
      <c:valAx>
        <c:axId val="51026437"/>
        <c:scaling>
          <c:orientation val="minMax"/>
        </c:scaling>
        <c:delete val="0"/>
        <c:axPos val="l"/>
        <c:majorGridlines>
          <c:spPr>
            <a:ln w="9360">
              <a:solidFill>
                <a:srgbClr val="878787"/>
              </a:solidFill>
              <a:prstDash val="solid"/>
              <a:round/>
            </a:ln>
          </c:spPr>
        </c:majorGridlines>
        <c:title>
          <c:tx>
            <c:rich>
              <a:bodyPr rot="-5400000"/>
              <a:lstStyle/>
              <a:p>
                <a:pPr>
                  <a:defRPr sz="1000" b="1" strike="noStrike" spc="-1">
                    <a:solidFill>
                      <a:srgbClr val="000000"/>
                    </a:solidFill>
                    <a:latin typeface="Calibri"/>
                  </a:defRPr>
                </a:pPr>
                <a:r>
                  <a:rPr lang="pt-BR" sz="1000" b="1" strike="noStrike" spc="-1">
                    <a:solidFill>
                      <a:srgbClr val="000000"/>
                    </a:solidFill>
                    <a:latin typeface="Calibri"/>
                  </a:rPr>
                  <a:t>Dias</a:t>
                </a:r>
              </a:p>
            </c:rich>
          </c:tx>
          <c:overlay val="0"/>
          <c:spPr>
            <a:noFill/>
            <a:ln w="0">
              <a:noFill/>
              <a:prstDash val="solid"/>
            </a:ln>
          </c:spPr>
        </c:title>
        <c:numFmt formatCode="General" sourceLinked="0"/>
        <c:majorTickMark val="none"/>
        <c:minorTickMark val="none"/>
        <c:tickLblPos val="nextTo"/>
        <c:spPr>
          <a:ln w="9360">
            <a:solidFill>
              <a:srgbClr val="878787"/>
            </a:solidFill>
            <a:prstDash val="solid"/>
            <a:round/>
          </a:ln>
        </c:spPr>
        <c:txPr>
          <a:bodyPr/>
          <a:lstStyle/>
          <a:p>
            <a:pPr>
              <a:defRPr sz="1000" b="0" strike="noStrike" spc="-1">
                <a:solidFill>
                  <a:srgbClr val="000000"/>
                </a:solidFill>
                <a:latin typeface="Calibri"/>
              </a:defRPr>
            </a:pPr>
            <a:endParaRPr lang="pt-BR"/>
          </a:p>
        </c:txPr>
        <c:crossAx val="67472875"/>
        <c:crosses val="autoZero"/>
        <c:crossBetween val="between"/>
      </c:valAx>
    </c:plotArea>
    <c:legend>
      <c:legendPos val="b"/>
      <c:overlay val="0"/>
      <c:spPr>
        <a:noFill/>
        <a:ln w="0">
          <a:noFill/>
          <a:prstDash val="solid"/>
        </a:ln>
      </c:spPr>
      <c:txPr>
        <a:bodyPr/>
        <a:lstStyle/>
        <a:p>
          <a:pPr>
            <a:defRPr sz="1000" b="0" strike="noStrike" spc="-1">
              <a:solidFill>
                <a:srgbClr val="000000"/>
              </a:solidFill>
              <a:latin typeface="Calibri"/>
            </a:defRPr>
          </a:pPr>
          <a:endParaRPr lang="pt-BR"/>
        </a:p>
      </c:txPr>
    </c:legend>
    <c:plotVisOnly val="1"/>
    <c:dispBlanksAs val="gap"/>
    <c:showDLblsOverMax val="1"/>
  </c:chart>
  <c:spPr>
    <a:solidFill>
      <a:srgbClr val="FFFFFF"/>
    </a:solidFill>
    <a:ln w="9360">
      <a:solidFill>
        <a:srgbClr val="D9D9D9"/>
      </a:solidFill>
      <a:prstDash val="solid"/>
      <a:round/>
    </a:ln>
  </c:sp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title>
      <c:tx>
        <c:rich>
          <a:bodyPr rot="0"/>
          <a:lstStyle/>
          <a:p>
            <a:pPr>
              <a:defRPr sz="1800" b="1" strike="noStrike" spc="-1">
                <a:solidFill>
                  <a:srgbClr val="000000"/>
                </a:solidFill>
                <a:latin typeface="Calibri"/>
              </a:defRPr>
            </a:pPr>
            <a:r>
              <a:rPr lang="pt-BR" sz="1800" b="1" strike="noStrike" spc="-1">
                <a:solidFill>
                  <a:srgbClr val="000000"/>
                </a:solidFill>
                <a:latin typeface="Calibri"/>
              </a:rPr>
              <a:t>Lead Time vs Cycle Time por Item</a:t>
            </a:r>
          </a:p>
        </c:rich>
      </c:tx>
      <c:overlay val="0"/>
      <c:spPr>
        <a:noFill/>
        <a:ln w="0">
          <a:noFill/>
          <a:prstDash val="solid"/>
        </a:ln>
      </c:spPr>
    </c:title>
    <c:autoTitleDeleted val="0"/>
    <c:plotArea>
      <c:layout/>
      <c:barChart>
        <c:barDir val="bar"/>
        <c:grouping val="stacked"/>
        <c:varyColors val="0"/>
        <c:ser>
          <c:idx val="0"/>
          <c:order val="0"/>
          <c:tx>
            <c:strRef>
              <c:f>'Ex5 - Cycle Time x Lead Time'!$F$6</c:f>
              <c:strCache>
                <c:ptCount val="1"/>
                <c:pt idx="0">
                  <c:v>Lead Time</c:v>
                </c:pt>
              </c:strCache>
            </c:strRef>
          </c:tx>
          <c:spPr>
            <a:solidFill>
              <a:schemeClr val="accent6">
                <a:lumMod val="60000"/>
                <a:lumOff val="40000"/>
              </a:schemeClr>
            </a:solidFill>
            <a:ln w="0">
              <a:noFill/>
              <a:prstDash val="solid"/>
            </a:ln>
          </c:spPr>
          <c:invertIfNegative val="0"/>
          <c:dLbls>
            <c:spPr>
              <a:noFill/>
              <a:ln>
                <a:noFill/>
                <a:prstDash val="solid"/>
              </a:ln>
            </c:spPr>
            <c:txPr>
              <a:bodyPr wrap="square"/>
              <a:lstStyle/>
              <a:p>
                <a:pPr>
                  <a:defRPr sz="1000" b="0" strike="noStrike" spc="-1">
                    <a:solidFill>
                      <a:srgbClr val="000000"/>
                    </a:solidFill>
                    <a:latin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'Ex5 - Cycle Time x Lead Time'!$B$7:$B$21</c:f>
              <c:strCache>
                <c:ptCount val="15"/>
                <c:pt idx="0">
                  <c:v>IT01</c:v>
                </c:pt>
                <c:pt idx="1">
                  <c:v>IT02</c:v>
                </c:pt>
                <c:pt idx="2">
                  <c:v>IT03</c:v>
                </c:pt>
                <c:pt idx="3">
                  <c:v>IT04</c:v>
                </c:pt>
                <c:pt idx="4">
                  <c:v>IT05</c:v>
                </c:pt>
                <c:pt idx="5">
                  <c:v>IT06</c:v>
                </c:pt>
                <c:pt idx="6">
                  <c:v>IT07</c:v>
                </c:pt>
                <c:pt idx="7">
                  <c:v>IT08</c:v>
                </c:pt>
                <c:pt idx="8">
                  <c:v>IT09</c:v>
                </c:pt>
                <c:pt idx="9">
                  <c:v>IT10</c:v>
                </c:pt>
                <c:pt idx="10">
                  <c:v>IT11</c:v>
                </c:pt>
                <c:pt idx="11">
                  <c:v>IT12</c:v>
                </c:pt>
                <c:pt idx="12">
                  <c:v>IT13</c:v>
                </c:pt>
                <c:pt idx="13">
                  <c:v>IT14</c:v>
                </c:pt>
                <c:pt idx="14">
                  <c:v>IT15</c:v>
                </c:pt>
              </c:strCache>
            </c:strRef>
          </c:cat>
          <c:val>
            <c:numRef>
              <c:f>'Ex5 - Cycle Time x Lead Time'!$F$7:$F$21</c:f>
              <c:numCache>
                <c:formatCode>General</c:formatCode>
                <c:ptCount val="15"/>
                <c:pt idx="0">
                  <c:v>4</c:v>
                </c:pt>
                <c:pt idx="1">
                  <c:v>11</c:v>
                </c:pt>
                <c:pt idx="2">
                  <c:v>5</c:v>
                </c:pt>
                <c:pt idx="3">
                  <c:v>18</c:v>
                </c:pt>
                <c:pt idx="4">
                  <c:v>5</c:v>
                </c:pt>
                <c:pt idx="5">
                  <c:v>17</c:v>
                </c:pt>
                <c:pt idx="6">
                  <c:v>6</c:v>
                </c:pt>
                <c:pt idx="7">
                  <c:v>19</c:v>
                </c:pt>
                <c:pt idx="8">
                  <c:v>6</c:v>
                </c:pt>
                <c:pt idx="9">
                  <c:v>19</c:v>
                </c:pt>
                <c:pt idx="10">
                  <c:v>5</c:v>
                </c:pt>
                <c:pt idx="11">
                  <c:v>5</c:v>
                </c:pt>
                <c:pt idx="12">
                  <c:v>19</c:v>
                </c:pt>
                <c:pt idx="13">
                  <c:v>5</c:v>
                </c:pt>
                <c:pt idx="14">
                  <c:v>20</c:v>
                </c:pt>
              </c:numCache>
            </c:numRef>
          </c:val>
          <c:extLst>
            <c:ext xmlns:c16="http://schemas.microsoft.com/office/drawing/2014/chart" uri="{C3380CC4-5D6E-409C-BE32-E72D297353CC}">
              <c16:uniqueId val="{00000000-43BE-4FDD-BEA9-155EA8C29A18}"/>
            </c:ext>
          </c:extLst>
        </c:ser>
        <c:ser>
          <c:idx val="1"/>
          <c:order val="1"/>
          <c:tx>
            <c:strRef>
              <c:f>'Ex5 - Cycle Time x Lead Time'!$G$6</c:f>
              <c:strCache>
                <c:ptCount val="1"/>
                <c:pt idx="0">
                  <c:v>Cycle Time</c:v>
                </c:pt>
              </c:strCache>
            </c:strRef>
          </c:tx>
          <c:spPr>
            <a:solidFill>
              <a:srgbClr val="00B0F0"/>
            </a:solidFill>
            <a:ln w="0">
              <a:noFill/>
              <a:prstDash val="solid"/>
            </a:ln>
          </c:spPr>
          <c:invertIfNegative val="0"/>
          <c:dLbls>
            <c:spPr>
              <a:noFill/>
              <a:ln>
                <a:noFill/>
                <a:prstDash val="solid"/>
              </a:ln>
            </c:spPr>
            <c:txPr>
              <a:bodyPr wrap="square"/>
              <a:lstStyle/>
              <a:p>
                <a:pPr>
                  <a:defRPr sz="1000" b="0" strike="noStrike" spc="-1">
                    <a:solidFill>
                      <a:srgbClr val="000000"/>
                    </a:solidFill>
                    <a:latin typeface="Arial"/>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'Ex5 - Cycle Time x Lead Time'!$B$7:$B$21</c:f>
              <c:strCache>
                <c:ptCount val="15"/>
                <c:pt idx="0">
                  <c:v>IT01</c:v>
                </c:pt>
                <c:pt idx="1">
                  <c:v>IT02</c:v>
                </c:pt>
                <c:pt idx="2">
                  <c:v>IT03</c:v>
                </c:pt>
                <c:pt idx="3">
                  <c:v>IT04</c:v>
                </c:pt>
                <c:pt idx="4">
                  <c:v>IT05</c:v>
                </c:pt>
                <c:pt idx="5">
                  <c:v>IT06</c:v>
                </c:pt>
                <c:pt idx="6">
                  <c:v>IT07</c:v>
                </c:pt>
                <c:pt idx="7">
                  <c:v>IT08</c:v>
                </c:pt>
                <c:pt idx="8">
                  <c:v>IT09</c:v>
                </c:pt>
                <c:pt idx="9">
                  <c:v>IT10</c:v>
                </c:pt>
                <c:pt idx="10">
                  <c:v>IT11</c:v>
                </c:pt>
                <c:pt idx="11">
                  <c:v>IT12</c:v>
                </c:pt>
                <c:pt idx="12">
                  <c:v>IT13</c:v>
                </c:pt>
                <c:pt idx="13">
                  <c:v>IT14</c:v>
                </c:pt>
                <c:pt idx="14">
                  <c:v>IT15</c:v>
                </c:pt>
              </c:strCache>
            </c:strRef>
          </c:cat>
          <c:val>
            <c:numRef>
              <c:f>'Ex5 - Cycle Time x Lead Time'!$G$7:$G$21</c:f>
              <c:numCache>
                <c:formatCode>General</c:formatCode>
                <c:ptCount val="15"/>
                <c:pt idx="0">
                  <c:v>4</c:v>
                </c:pt>
                <c:pt idx="1">
                  <c:v>4</c:v>
                </c:pt>
                <c:pt idx="2">
                  <c:v>5</c:v>
                </c:pt>
                <c:pt idx="3">
                  <c:v>4</c:v>
                </c:pt>
                <c:pt idx="4">
                  <c:v>4</c:v>
                </c:pt>
                <c:pt idx="5">
                  <c:v>4</c:v>
                </c:pt>
                <c:pt idx="6">
                  <c:v>5</c:v>
                </c:pt>
                <c:pt idx="7">
                  <c:v>4</c:v>
                </c:pt>
                <c:pt idx="8">
                  <c:v>5</c:v>
                </c:pt>
                <c:pt idx="9">
                  <c:v>3</c:v>
                </c:pt>
                <c:pt idx="10">
                  <c:v>4</c:v>
                </c:pt>
                <c:pt idx="11">
                  <c:v>4</c:v>
                </c:pt>
                <c:pt idx="12">
                  <c:v>4</c:v>
                </c:pt>
                <c:pt idx="13">
                  <c:v>4</c:v>
                </c:pt>
                <c:pt idx="14">
                  <c:v>4</c:v>
                </c:pt>
              </c:numCache>
            </c:numRef>
          </c:val>
          <c:extLst>
            <c:ext xmlns:c16="http://schemas.microsoft.com/office/drawing/2014/chart" uri="{C3380CC4-5D6E-409C-BE32-E72D297353CC}">
              <c16:uniqueId val="{00000001-43BE-4FDD-BEA9-155EA8C29A18}"/>
            </c:ext>
          </c:extLst>
        </c:ser>
        <c:dLbls>
          <c:showLegendKey val="0"/>
          <c:showVal val="0"/>
          <c:showCatName val="0"/>
          <c:showSerName val="0"/>
          <c:showPercent val="0"/>
          <c:showBubbleSize val="0"/>
        </c:dLbls>
        <c:gapWidth val="150"/>
        <c:overlap val="100"/>
        <c:axId val="16109439"/>
        <c:axId val="67474578"/>
      </c:barChart>
      <c:catAx>
        <c:axId val="16109439"/>
        <c:scaling>
          <c:orientation val="minMax"/>
        </c:scaling>
        <c:delete val="0"/>
        <c:axPos val="l"/>
        <c:numFmt formatCode="General" sourceLinked="0"/>
        <c:majorTickMark val="none"/>
        <c:minorTickMark val="none"/>
        <c:tickLblPos val="nextTo"/>
        <c:spPr>
          <a:ln w="9360">
            <a:solidFill>
              <a:srgbClr val="878787"/>
            </a:solidFill>
            <a:prstDash val="solid"/>
            <a:round/>
          </a:ln>
        </c:spPr>
        <c:txPr>
          <a:bodyPr/>
          <a:lstStyle/>
          <a:p>
            <a:pPr>
              <a:defRPr sz="1000" b="0" strike="noStrike" spc="-1">
                <a:solidFill>
                  <a:srgbClr val="000000"/>
                </a:solidFill>
                <a:latin typeface="Calibri"/>
              </a:defRPr>
            </a:pPr>
            <a:endParaRPr lang="pt-BR"/>
          </a:p>
        </c:txPr>
        <c:crossAx val="67474578"/>
        <c:crosses val="autoZero"/>
        <c:auto val="1"/>
        <c:lblAlgn val="ctr"/>
        <c:lblOffset val="100"/>
        <c:noMultiLvlLbl val="0"/>
      </c:catAx>
      <c:valAx>
        <c:axId val="67474578"/>
        <c:scaling>
          <c:orientation val="minMax"/>
        </c:scaling>
        <c:delete val="0"/>
        <c:axPos val="b"/>
        <c:majorGridlines>
          <c:spPr>
            <a:ln w="9360">
              <a:solidFill>
                <a:srgbClr val="878787"/>
              </a:solidFill>
              <a:prstDash val="solid"/>
              <a:round/>
            </a:ln>
          </c:spPr>
        </c:majorGridlines>
        <c:numFmt formatCode="General" sourceLinked="0"/>
        <c:majorTickMark val="none"/>
        <c:minorTickMark val="none"/>
        <c:tickLblPos val="nextTo"/>
        <c:spPr>
          <a:ln w="9360">
            <a:solidFill>
              <a:srgbClr val="878787"/>
            </a:solidFill>
            <a:prstDash val="solid"/>
            <a:round/>
          </a:ln>
        </c:spPr>
        <c:txPr>
          <a:bodyPr/>
          <a:lstStyle/>
          <a:p>
            <a:pPr>
              <a:defRPr sz="1000" b="0" strike="noStrike" spc="-1">
                <a:solidFill>
                  <a:srgbClr val="000000"/>
                </a:solidFill>
                <a:latin typeface="Calibri"/>
              </a:defRPr>
            </a:pPr>
            <a:endParaRPr lang="pt-BR"/>
          </a:p>
        </c:txPr>
        <c:crossAx val="16109439"/>
        <c:crosses val="autoZero"/>
        <c:crossBetween val="between"/>
      </c:valAx>
    </c:plotArea>
    <c:legend>
      <c:legendPos val="b"/>
      <c:overlay val="0"/>
      <c:spPr>
        <a:noFill/>
        <a:ln w="0">
          <a:noFill/>
          <a:prstDash val="solid"/>
        </a:ln>
      </c:spPr>
      <c:txPr>
        <a:bodyPr/>
        <a:lstStyle/>
        <a:p>
          <a:pPr>
            <a:defRPr sz="1000" b="0" strike="noStrike" spc="-1">
              <a:solidFill>
                <a:srgbClr val="000000"/>
              </a:solidFill>
              <a:latin typeface="Calibri"/>
            </a:defRPr>
          </a:pPr>
          <a:endParaRPr lang="pt-BR"/>
        </a:p>
      </c:txPr>
    </c:legend>
    <c:plotVisOnly val="1"/>
    <c:dispBlanksAs val="gap"/>
    <c:showDLblsOverMax val="1"/>
  </c:chart>
  <c:spPr>
    <a:solidFill>
      <a:srgbClr val="FFFFFF"/>
    </a:solidFill>
    <a:ln w="9360">
      <a:solidFill>
        <a:srgbClr val="D9D9D9"/>
      </a:solidFill>
      <a:prstDash val="solid"/>
      <a:round/>
    </a:ln>
  </c:sp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title>
      <c:tx>
        <c:rich>
          <a:bodyPr rot="0"/>
          <a:lstStyle/>
          <a:p>
            <a:pPr>
              <a:defRPr sz="1800" b="1" strike="noStrike" spc="-1">
                <a:solidFill>
                  <a:srgbClr val="000000"/>
                </a:solidFill>
                <a:latin typeface="Calibri"/>
              </a:defRPr>
            </a:pPr>
            <a:r>
              <a:rPr lang="pt-BR" sz="1800" b="1" strike="noStrike" spc="-1">
                <a:solidFill>
                  <a:srgbClr val="000000"/>
                </a:solidFill>
                <a:latin typeface="Calibri"/>
              </a:rPr>
              <a:t>Flow Efficiency por Item (tempo ativo %)</a:t>
            </a:r>
          </a:p>
        </c:rich>
      </c:tx>
      <c:overlay val="0"/>
      <c:spPr>
        <a:noFill/>
        <a:ln w="0">
          <a:noFill/>
          <a:prstDash val="solid"/>
        </a:ln>
      </c:spPr>
    </c:title>
    <c:autoTitleDeleted val="0"/>
    <c:plotArea>
      <c:layout/>
      <c:barChart>
        <c:barDir val="col"/>
        <c:grouping val="clustered"/>
        <c:varyColors val="0"/>
        <c:ser>
          <c:idx val="0"/>
          <c:order val="0"/>
          <c:tx>
            <c:strRef>
              <c:f>'Ex6 - Flow Efficiency'!$F$6</c:f>
              <c:strCache>
                <c:ptCount val="1"/>
                <c:pt idx="0">
                  <c:v>Flow Efficiency</c:v>
                </c:pt>
              </c:strCache>
            </c:strRef>
          </c:tx>
          <c:spPr>
            <a:solidFill>
              <a:srgbClr val="F47B20"/>
            </a:solidFill>
            <a:ln w="0">
              <a:noFill/>
              <a:prstDash val="solid"/>
            </a:ln>
          </c:spPr>
          <c:invertIfNegative val="0"/>
          <c:dPt>
            <c:idx val="3"/>
            <c:invertIfNegative val="0"/>
            <c:bubble3D val="0"/>
            <c:spPr>
              <a:solidFill>
                <a:srgbClr val="00B0F0"/>
              </a:solidFill>
              <a:ln w="0">
                <a:noFill/>
                <a:prstDash val="solid"/>
              </a:ln>
            </c:spPr>
            <c:extLst>
              <c:ext xmlns:c16="http://schemas.microsoft.com/office/drawing/2014/chart" uri="{C3380CC4-5D6E-409C-BE32-E72D297353CC}">
                <c16:uniqueId val="{00000001-8C71-4F2B-B07E-2399D70C5F74}"/>
              </c:ext>
            </c:extLst>
          </c:dPt>
          <c:dPt>
            <c:idx val="7"/>
            <c:invertIfNegative val="0"/>
            <c:bubble3D val="0"/>
            <c:spPr>
              <a:solidFill>
                <a:schemeClr val="accent1">
                  <a:lumMod val="40000"/>
                  <a:lumOff val="60000"/>
                </a:schemeClr>
              </a:solidFill>
              <a:ln w="0">
                <a:noFill/>
                <a:prstDash val="solid"/>
              </a:ln>
            </c:spPr>
            <c:extLst>
              <c:ext xmlns:c16="http://schemas.microsoft.com/office/drawing/2014/chart" uri="{C3380CC4-5D6E-409C-BE32-E72D297353CC}">
                <c16:uniqueId val="{00000003-8C71-4F2B-B07E-2399D70C5F74}"/>
              </c:ext>
            </c:extLst>
          </c:dPt>
          <c:dLbls>
            <c:spPr>
              <a:noFill/>
              <a:ln>
                <a:noFill/>
                <a:prstDash val="solid"/>
              </a:ln>
            </c:spPr>
            <c:txPr>
              <a:bodyPr wrap="square"/>
              <a:lstStyle/>
              <a:p>
                <a:pPr>
                  <a:defRPr sz="1000" b="0" strike="noStrike" spc="-1">
                    <a:solidFill>
                      <a:srgbClr val="000000"/>
                    </a:solidFill>
                    <a:latin typeface="Arial"/>
                  </a:defRPr>
                </a:pPr>
                <a:endParaRPr lang="pt-BR"/>
              </a:p>
            </c:txPr>
            <c:dLblPos val="outEnd"/>
            <c:showLegendKey val="0"/>
            <c:showVal val="1"/>
            <c:showCatName val="0"/>
            <c:showSerName val="0"/>
            <c:showPercent val="0"/>
            <c:showBubbleSize val="1"/>
            <c:showLeaderLines val="0"/>
            <c:extLst>
              <c:ext xmlns:c15="http://schemas.microsoft.com/office/drawing/2012/chart" uri="{CE6537A1-D6FC-4f65-9D91-7224C49458BB}">
                <c15:showLeaderLines val="0"/>
              </c:ext>
            </c:extLst>
          </c:dLbls>
          <c:trendline>
            <c:trendlineType val="movingAvg"/>
            <c:period val="2"/>
            <c:dispRSqr val="0"/>
            <c:dispEq val="0"/>
          </c:trendline>
          <c:cat>
            <c:strRef>
              <c:f>'Ex6 - Flow Efficiency'!$B$7:$B$19</c:f>
              <c:strCache>
                <c:ptCount val="13"/>
                <c:pt idx="0">
                  <c:v>Item A</c:v>
                </c:pt>
                <c:pt idx="1">
                  <c:v>Item B</c:v>
                </c:pt>
                <c:pt idx="2">
                  <c:v>Item C</c:v>
                </c:pt>
                <c:pt idx="3">
                  <c:v>Item D</c:v>
                </c:pt>
                <c:pt idx="4">
                  <c:v>Item E</c:v>
                </c:pt>
                <c:pt idx="5">
                  <c:v>Item F</c:v>
                </c:pt>
                <c:pt idx="6">
                  <c:v>Item G</c:v>
                </c:pt>
                <c:pt idx="7">
                  <c:v>Item H</c:v>
                </c:pt>
                <c:pt idx="8">
                  <c:v>Item I</c:v>
                </c:pt>
                <c:pt idx="9">
                  <c:v>Item J</c:v>
                </c:pt>
                <c:pt idx="10">
                  <c:v>Item K</c:v>
                </c:pt>
                <c:pt idx="11">
                  <c:v>Item L</c:v>
                </c:pt>
                <c:pt idx="12">
                  <c:v>MEDIA</c:v>
                </c:pt>
              </c:strCache>
            </c:strRef>
          </c:cat>
          <c:val>
            <c:numRef>
              <c:f>'Ex6 - Flow Efficiency'!$F$7:$F$19</c:f>
              <c:numCache>
                <c:formatCode>0%</c:formatCode>
                <c:ptCount val="13"/>
                <c:pt idx="0">
                  <c:v>0.2</c:v>
                </c:pt>
                <c:pt idx="1">
                  <c:v>0.2</c:v>
                </c:pt>
                <c:pt idx="2">
                  <c:v>0.2</c:v>
                </c:pt>
                <c:pt idx="3">
                  <c:v>0.5</c:v>
                </c:pt>
                <c:pt idx="4">
                  <c:v>0.16</c:v>
                </c:pt>
                <c:pt idx="5">
                  <c:v>0.16666666666666666</c:v>
                </c:pt>
                <c:pt idx="6">
                  <c:v>0.2</c:v>
                </c:pt>
                <c:pt idx="7">
                  <c:v>0.33333333333333331</c:v>
                </c:pt>
                <c:pt idx="8">
                  <c:v>0.22727272727272727</c:v>
                </c:pt>
                <c:pt idx="9">
                  <c:v>0.1875</c:v>
                </c:pt>
                <c:pt idx="10">
                  <c:v>0.2</c:v>
                </c:pt>
                <c:pt idx="11">
                  <c:v>0.21428571428571427</c:v>
                </c:pt>
                <c:pt idx="12">
                  <c:v>0.23242153679653679</c:v>
                </c:pt>
              </c:numCache>
            </c:numRef>
          </c:val>
          <c:extLst>
            <c:ext xmlns:c16="http://schemas.microsoft.com/office/drawing/2014/chart" uri="{C3380CC4-5D6E-409C-BE32-E72D297353CC}">
              <c16:uniqueId val="{00000005-8C71-4F2B-B07E-2399D70C5F74}"/>
            </c:ext>
          </c:extLst>
        </c:ser>
        <c:dLbls>
          <c:showLegendKey val="0"/>
          <c:showVal val="0"/>
          <c:showCatName val="0"/>
          <c:showSerName val="0"/>
          <c:showPercent val="0"/>
          <c:showBubbleSize val="0"/>
        </c:dLbls>
        <c:gapWidth val="150"/>
        <c:axId val="7726786"/>
        <c:axId val="77146085"/>
      </c:barChart>
      <c:catAx>
        <c:axId val="7726786"/>
        <c:scaling>
          <c:orientation val="minMax"/>
        </c:scaling>
        <c:delete val="0"/>
        <c:axPos val="b"/>
        <c:numFmt formatCode="General" sourceLinked="0"/>
        <c:majorTickMark val="none"/>
        <c:minorTickMark val="none"/>
        <c:tickLblPos val="nextTo"/>
        <c:spPr>
          <a:ln w="9360">
            <a:solidFill>
              <a:srgbClr val="878787"/>
            </a:solidFill>
            <a:prstDash val="solid"/>
            <a:round/>
          </a:ln>
        </c:spPr>
        <c:txPr>
          <a:bodyPr/>
          <a:lstStyle/>
          <a:p>
            <a:pPr>
              <a:defRPr sz="1000" b="0" strike="noStrike" spc="-1">
                <a:solidFill>
                  <a:srgbClr val="000000"/>
                </a:solidFill>
                <a:latin typeface="Calibri"/>
              </a:defRPr>
            </a:pPr>
            <a:endParaRPr lang="pt-BR"/>
          </a:p>
        </c:txPr>
        <c:crossAx val="77146085"/>
        <c:crosses val="autoZero"/>
        <c:auto val="1"/>
        <c:lblAlgn val="ctr"/>
        <c:lblOffset val="100"/>
        <c:noMultiLvlLbl val="0"/>
      </c:catAx>
      <c:valAx>
        <c:axId val="77146085"/>
        <c:scaling>
          <c:orientation val="minMax"/>
        </c:scaling>
        <c:delete val="0"/>
        <c:axPos val="l"/>
        <c:majorGridlines>
          <c:spPr>
            <a:ln w="9360">
              <a:solidFill>
                <a:srgbClr val="878787"/>
              </a:solidFill>
              <a:prstDash val="solid"/>
              <a:round/>
            </a:ln>
          </c:spPr>
        </c:majorGridlines>
        <c:numFmt formatCode="0%" sourceLinked="0"/>
        <c:majorTickMark val="none"/>
        <c:minorTickMark val="none"/>
        <c:tickLblPos val="nextTo"/>
        <c:spPr>
          <a:ln w="9360">
            <a:solidFill>
              <a:srgbClr val="878787"/>
            </a:solidFill>
            <a:prstDash val="solid"/>
            <a:round/>
          </a:ln>
        </c:spPr>
        <c:txPr>
          <a:bodyPr/>
          <a:lstStyle/>
          <a:p>
            <a:pPr>
              <a:defRPr sz="1000" b="0" strike="noStrike" spc="-1">
                <a:solidFill>
                  <a:srgbClr val="000000"/>
                </a:solidFill>
                <a:latin typeface="Calibri"/>
              </a:defRPr>
            </a:pPr>
            <a:endParaRPr lang="pt-BR"/>
          </a:p>
        </c:txPr>
        <c:crossAx val="7726786"/>
        <c:crosses val="autoZero"/>
        <c:crossBetween val="between"/>
      </c:valAx>
    </c:plotArea>
    <c:plotVisOnly val="1"/>
    <c:dispBlanksAs val="gap"/>
    <c:showDLblsOverMax val="1"/>
  </c:chart>
  <c:spPr>
    <a:solidFill>
      <a:srgbClr val="FFFFFF"/>
    </a:solidFill>
    <a:ln w="9360">
      <a:solidFill>
        <a:srgbClr val="D9D9D9"/>
      </a:solidFill>
      <a:prstDash val="solid"/>
      <a:round/>
    </a:ln>
  </c:sp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title>
      <c:tx>
        <c:rich>
          <a:bodyPr rot="0"/>
          <a:lstStyle/>
          <a:p>
            <a:pPr>
              <a:defRPr sz="1800" b="1" strike="noStrike" spc="-1">
                <a:solidFill>
                  <a:srgbClr val="000000"/>
                </a:solidFill>
                <a:latin typeface="Calibri"/>
              </a:defRPr>
            </a:pPr>
            <a:r>
              <a:rPr lang="pt-BR" sz="1800" b="1" strike="noStrike" spc="-1">
                <a:solidFill>
                  <a:srgbClr val="000000"/>
                </a:solidFill>
                <a:latin typeface="Calibri"/>
              </a:rPr>
              <a:t>Aging WIP por Item (SLE = 12 dias)</a:t>
            </a:r>
          </a:p>
        </c:rich>
      </c:tx>
      <c:overlay val="0"/>
      <c:spPr>
        <a:noFill/>
        <a:ln w="0">
          <a:noFill/>
          <a:prstDash val="solid"/>
        </a:ln>
      </c:spPr>
    </c:title>
    <c:autoTitleDeleted val="0"/>
    <c:plotArea>
      <c:layout/>
      <c:barChart>
        <c:barDir val="bar"/>
        <c:grouping val="clustered"/>
        <c:varyColors val="0"/>
        <c:ser>
          <c:idx val="0"/>
          <c:order val="0"/>
          <c:tx>
            <c:strRef>
              <c:f>'Ex7 - WIP e Aging WIP'!$F$6</c:f>
              <c:strCache>
                <c:ptCount val="1"/>
                <c:pt idx="0">
                  <c:v>Aging (dias)</c:v>
                </c:pt>
              </c:strCache>
            </c:strRef>
          </c:tx>
          <c:spPr>
            <a:solidFill>
              <a:srgbClr val="F47B20"/>
            </a:solidFill>
            <a:ln w="0">
              <a:noFill/>
              <a:prstDash val="solid"/>
            </a:ln>
          </c:spPr>
          <c:invertIfNegative val="0"/>
          <c:dLbls>
            <c:spPr>
              <a:noFill/>
              <a:ln>
                <a:noFill/>
                <a:prstDash val="solid"/>
              </a:ln>
            </c:spPr>
            <c:txPr>
              <a:bodyPr wrap="square"/>
              <a:lstStyle/>
              <a:p>
                <a:pPr>
                  <a:defRPr sz="1000" b="0" strike="noStrike" spc="-1">
                    <a:solidFill>
                      <a:srgbClr val="000000"/>
                    </a:solidFill>
                    <a:latin typeface="Arial"/>
                  </a:defRPr>
                </a:pPr>
                <a:endParaRPr lang="pt-BR"/>
              </a:p>
            </c:txPr>
            <c:dLblPos val="outEnd"/>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'Ex7 - WIP e Aging WIP'!$B$7:$B$24</c:f>
              <c:strCache>
                <c:ptCount val="18"/>
                <c:pt idx="0">
                  <c:v>IT01</c:v>
                </c:pt>
                <c:pt idx="1">
                  <c:v>IT02</c:v>
                </c:pt>
                <c:pt idx="2">
                  <c:v>IT03</c:v>
                </c:pt>
                <c:pt idx="3">
                  <c:v>IT04</c:v>
                </c:pt>
                <c:pt idx="4">
                  <c:v>IT05</c:v>
                </c:pt>
                <c:pt idx="5">
                  <c:v>IT06</c:v>
                </c:pt>
                <c:pt idx="6">
                  <c:v>IT07</c:v>
                </c:pt>
                <c:pt idx="7">
                  <c:v>IT08</c:v>
                </c:pt>
                <c:pt idx="8">
                  <c:v>IT09</c:v>
                </c:pt>
                <c:pt idx="9">
                  <c:v>IT10</c:v>
                </c:pt>
                <c:pt idx="10">
                  <c:v>IT11</c:v>
                </c:pt>
                <c:pt idx="11">
                  <c:v>IT12</c:v>
                </c:pt>
                <c:pt idx="12">
                  <c:v>IT13</c:v>
                </c:pt>
                <c:pt idx="13">
                  <c:v>IT14</c:v>
                </c:pt>
                <c:pt idx="14">
                  <c:v>IT15</c:v>
                </c:pt>
                <c:pt idx="15">
                  <c:v>IT16</c:v>
                </c:pt>
                <c:pt idx="16">
                  <c:v>IT17</c:v>
                </c:pt>
                <c:pt idx="17">
                  <c:v>IT18</c:v>
                </c:pt>
              </c:strCache>
            </c:strRef>
          </c:cat>
          <c:val>
            <c:numRef>
              <c:f>'Ex7 - WIP e Aging WIP'!$F$7:$F$24</c:f>
              <c:numCache>
                <c:formatCode>General</c:formatCode>
                <c:ptCount val="18"/>
                <c:pt idx="0">
                  <c:v>12</c:v>
                </c:pt>
                <c:pt idx="1">
                  <c:v>16</c:v>
                </c:pt>
                <c:pt idx="2">
                  <c:v>4</c:v>
                </c:pt>
                <c:pt idx="3">
                  <c:v>18</c:v>
                </c:pt>
                <c:pt idx="4">
                  <c:v>2</c:v>
                </c:pt>
                <c:pt idx="5">
                  <c:v>21</c:v>
                </c:pt>
                <c:pt idx="6">
                  <c:v>8</c:v>
                </c:pt>
                <c:pt idx="7">
                  <c:v>14</c:v>
                </c:pt>
                <c:pt idx="8">
                  <c:v>1</c:v>
                </c:pt>
                <c:pt idx="9">
                  <c:v>26</c:v>
                </c:pt>
                <c:pt idx="10">
                  <c:v>6</c:v>
                </c:pt>
                <c:pt idx="11">
                  <c:v>5</c:v>
                </c:pt>
                <c:pt idx="12">
                  <c:v>11</c:v>
                </c:pt>
                <c:pt idx="13">
                  <c:v>28</c:v>
                </c:pt>
                <c:pt idx="14">
                  <c:v>10</c:v>
                </c:pt>
                <c:pt idx="15">
                  <c:v>24</c:v>
                </c:pt>
                <c:pt idx="16">
                  <c:v>3</c:v>
                </c:pt>
                <c:pt idx="17">
                  <c:v>13</c:v>
                </c:pt>
              </c:numCache>
            </c:numRef>
          </c:val>
          <c:extLst>
            <c:ext xmlns:c16="http://schemas.microsoft.com/office/drawing/2014/chart" uri="{C3380CC4-5D6E-409C-BE32-E72D297353CC}">
              <c16:uniqueId val="{00000000-294D-4362-9B2C-B8459DF6DF11}"/>
            </c:ext>
          </c:extLst>
        </c:ser>
        <c:dLbls>
          <c:showLegendKey val="0"/>
          <c:showVal val="0"/>
          <c:showCatName val="0"/>
          <c:showSerName val="0"/>
          <c:showPercent val="0"/>
          <c:showBubbleSize val="0"/>
        </c:dLbls>
        <c:gapWidth val="150"/>
        <c:axId val="58070521"/>
        <c:axId val="62507252"/>
      </c:barChart>
      <c:catAx>
        <c:axId val="58070521"/>
        <c:scaling>
          <c:orientation val="minMax"/>
        </c:scaling>
        <c:delete val="0"/>
        <c:axPos val="l"/>
        <c:title>
          <c:tx>
            <c:rich>
              <a:bodyPr rot="-5400000"/>
              <a:lstStyle/>
              <a:p>
                <a:pPr>
                  <a:defRPr sz="1000" b="1" strike="noStrike" spc="-1">
                    <a:solidFill>
                      <a:srgbClr val="000000"/>
                    </a:solidFill>
                    <a:latin typeface="Calibri"/>
                  </a:defRPr>
                </a:pPr>
                <a:r>
                  <a:rPr lang="pt-BR" sz="1000" b="1" strike="noStrike" spc="-1">
                    <a:solidFill>
                      <a:srgbClr val="000000"/>
                    </a:solidFill>
                    <a:latin typeface="Calibri"/>
                  </a:rPr>
                  <a:t>Dias em Andamento</a:t>
                </a:r>
              </a:p>
            </c:rich>
          </c:tx>
          <c:overlay val="0"/>
          <c:spPr>
            <a:noFill/>
            <a:ln w="0">
              <a:noFill/>
              <a:prstDash val="solid"/>
            </a:ln>
          </c:spPr>
        </c:title>
        <c:numFmt formatCode="General" sourceLinked="0"/>
        <c:majorTickMark val="none"/>
        <c:minorTickMark val="none"/>
        <c:tickLblPos val="nextTo"/>
        <c:spPr>
          <a:ln w="9360">
            <a:solidFill>
              <a:srgbClr val="878787"/>
            </a:solidFill>
            <a:prstDash val="solid"/>
            <a:round/>
          </a:ln>
        </c:spPr>
        <c:txPr>
          <a:bodyPr/>
          <a:lstStyle/>
          <a:p>
            <a:pPr>
              <a:defRPr sz="1000" b="0" strike="noStrike" spc="-1">
                <a:solidFill>
                  <a:srgbClr val="000000"/>
                </a:solidFill>
                <a:latin typeface="Calibri"/>
              </a:defRPr>
            </a:pPr>
            <a:endParaRPr lang="pt-BR"/>
          </a:p>
        </c:txPr>
        <c:crossAx val="62507252"/>
        <c:crosses val="autoZero"/>
        <c:auto val="1"/>
        <c:lblAlgn val="ctr"/>
        <c:lblOffset val="100"/>
        <c:noMultiLvlLbl val="0"/>
      </c:catAx>
      <c:valAx>
        <c:axId val="62507252"/>
        <c:scaling>
          <c:orientation val="minMax"/>
        </c:scaling>
        <c:delete val="0"/>
        <c:axPos val="b"/>
        <c:majorGridlines>
          <c:spPr>
            <a:ln w="9360">
              <a:solidFill>
                <a:srgbClr val="878787"/>
              </a:solidFill>
              <a:prstDash val="solid"/>
              <a:round/>
            </a:ln>
          </c:spPr>
        </c:majorGridlines>
        <c:numFmt formatCode="General" sourceLinked="0"/>
        <c:majorTickMark val="none"/>
        <c:minorTickMark val="none"/>
        <c:tickLblPos val="nextTo"/>
        <c:spPr>
          <a:ln w="9360">
            <a:solidFill>
              <a:srgbClr val="878787"/>
            </a:solidFill>
            <a:prstDash val="solid"/>
            <a:round/>
          </a:ln>
        </c:spPr>
        <c:txPr>
          <a:bodyPr/>
          <a:lstStyle/>
          <a:p>
            <a:pPr>
              <a:defRPr sz="1000" b="0" strike="noStrike" spc="-1">
                <a:solidFill>
                  <a:srgbClr val="000000"/>
                </a:solidFill>
                <a:latin typeface="Calibri"/>
              </a:defRPr>
            </a:pPr>
            <a:endParaRPr lang="pt-BR"/>
          </a:p>
        </c:txPr>
        <c:crossAx val="58070521"/>
        <c:crosses val="autoZero"/>
        <c:crossBetween val="between"/>
      </c:valAx>
    </c:plotArea>
    <c:legend>
      <c:legendPos val="r"/>
      <c:overlay val="0"/>
      <c:spPr>
        <a:noFill/>
        <a:ln w="0">
          <a:noFill/>
          <a:prstDash val="solid"/>
        </a:ln>
      </c:spPr>
      <c:txPr>
        <a:bodyPr/>
        <a:lstStyle/>
        <a:p>
          <a:pPr>
            <a:defRPr sz="1000" b="0" strike="noStrike" spc="-1">
              <a:solidFill>
                <a:srgbClr val="000000"/>
              </a:solidFill>
              <a:latin typeface="Calibri"/>
            </a:defRPr>
          </a:pPr>
          <a:endParaRPr lang="pt-BR"/>
        </a:p>
      </c:txPr>
    </c:legend>
    <c:plotVisOnly val="1"/>
    <c:dispBlanksAs val="gap"/>
    <c:showDLblsOverMax val="1"/>
  </c:chart>
  <c:spPr>
    <a:solidFill>
      <a:srgbClr val="FFFFFF"/>
    </a:solidFill>
    <a:ln w="9360">
      <a:solidFill>
        <a:srgbClr val="D9D9D9"/>
      </a:solidFill>
      <a:prstDash val="solid"/>
      <a:round/>
    </a:ln>
  </c:sp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title>
      <c:tx>
        <c:rich>
          <a:bodyPr rot="0" spcFirstLastPara="1" vertOverflow="ellipsis" vert="horz" wrap="square" anchor="ctr" anchorCtr="1"/>
          <a:lstStyle/>
          <a:p>
            <a:pPr>
              <a:defRPr sz="1400" b="0" i="0" strike="noStrike" kern="1200" spc="0" baseline="0">
                <a:solidFill>
                  <a:schemeClr val="tx1">
                    <a:lumMod val="65000"/>
                    <a:lumOff val="35000"/>
                  </a:schemeClr>
                </a:solidFill>
                <a:latin typeface="+mn-lt"/>
                <a:ea typeface="+mn-ea"/>
                <a:cs typeface="+mn-cs"/>
              </a:defRPr>
            </a:pPr>
            <a:r>
              <a:rPr lang="pt-BR"/>
              <a:t>Velocity</a:t>
            </a:r>
            <a:r>
              <a:rPr lang="pt-BR" baseline="0"/>
              <a:t> &amp; Carga de Falha</a:t>
            </a:r>
            <a:endParaRPr lang="pt-BR"/>
          </a:p>
        </c:rich>
      </c:tx>
      <c:overlay val="0"/>
      <c:spPr>
        <a:noFill/>
        <a:ln>
          <a:noFill/>
          <a:prstDash val="solid"/>
        </a:ln>
      </c:spPr>
    </c:title>
    <c:autoTitleDeleted val="0"/>
    <c:plotArea>
      <c:layout/>
      <c:barChart>
        <c:barDir val="col"/>
        <c:grouping val="clustered"/>
        <c:varyColors val="0"/>
        <c:ser>
          <c:idx val="0"/>
          <c:order val="0"/>
          <c:tx>
            <c:strRef>
              <c:f>'Ex08 - Velocity e Carga Falha'!$C$6</c:f>
              <c:strCache>
                <c:ptCount val="1"/>
                <c:pt idx="0">
                  <c:v>Velocity (pts)</c:v>
                </c:pt>
              </c:strCache>
            </c:strRef>
          </c:tx>
          <c:spPr>
            <a:solidFill>
              <a:schemeClr val="accent1"/>
            </a:solidFill>
            <a:ln>
              <a:noFill/>
              <a:prstDash val="solid"/>
            </a:ln>
          </c:spPr>
          <c:invertIfNegative val="0"/>
          <c:cat>
            <c:strRef>
              <c:f>'Ex08 - Velocity e Carga Falha'!$B$7:$B$14</c:f>
              <c:strCache>
                <c:ptCount val="8"/>
                <c:pt idx="0">
                  <c:v>S1</c:v>
                </c:pt>
                <c:pt idx="1">
                  <c:v>S2</c:v>
                </c:pt>
                <c:pt idx="2">
                  <c:v>S3</c:v>
                </c:pt>
                <c:pt idx="3">
                  <c:v>S4</c:v>
                </c:pt>
                <c:pt idx="4">
                  <c:v>S5</c:v>
                </c:pt>
                <c:pt idx="5">
                  <c:v>S6</c:v>
                </c:pt>
                <c:pt idx="6">
                  <c:v>S7</c:v>
                </c:pt>
                <c:pt idx="7">
                  <c:v>S8</c:v>
                </c:pt>
              </c:strCache>
            </c:strRef>
          </c:cat>
          <c:val>
            <c:numRef>
              <c:f>'Ex08 - Velocity e Carga Falha'!$C$7:$C$14</c:f>
              <c:numCache>
                <c:formatCode>General</c:formatCode>
                <c:ptCount val="8"/>
                <c:pt idx="0">
                  <c:v>30</c:v>
                </c:pt>
                <c:pt idx="1">
                  <c:v>31</c:v>
                </c:pt>
                <c:pt idx="2">
                  <c:v>29</c:v>
                </c:pt>
                <c:pt idx="3">
                  <c:v>30</c:v>
                </c:pt>
                <c:pt idx="4">
                  <c:v>30</c:v>
                </c:pt>
                <c:pt idx="5">
                  <c:v>31</c:v>
                </c:pt>
                <c:pt idx="6">
                  <c:v>29</c:v>
                </c:pt>
                <c:pt idx="7">
                  <c:v>30</c:v>
                </c:pt>
              </c:numCache>
            </c:numRef>
          </c:val>
          <c:extLst>
            <c:ext xmlns:c16="http://schemas.microsoft.com/office/drawing/2014/chart" uri="{C3380CC4-5D6E-409C-BE32-E72D297353CC}">
              <c16:uniqueId val="{00000000-6C34-45C2-B2E5-98841131D856}"/>
            </c:ext>
          </c:extLst>
        </c:ser>
        <c:dLbls>
          <c:showLegendKey val="0"/>
          <c:showVal val="0"/>
          <c:showCatName val="0"/>
          <c:showSerName val="0"/>
          <c:showPercent val="0"/>
          <c:showBubbleSize val="0"/>
        </c:dLbls>
        <c:gapWidth val="150"/>
        <c:axId val="1124983663"/>
        <c:axId val="1125000463"/>
      </c:barChart>
      <c:lineChart>
        <c:grouping val="standard"/>
        <c:varyColors val="0"/>
        <c:ser>
          <c:idx val="1"/>
          <c:order val="1"/>
          <c:tx>
            <c:strRef>
              <c:f>'Ex08 - Velocity e Carga Falha'!$D$6</c:f>
              <c:strCache>
                <c:ptCount val="1"/>
                <c:pt idx="0">
                  <c:v>Carga Falha (%)</c:v>
                </c:pt>
              </c:strCache>
            </c:strRef>
          </c:tx>
          <c:spPr>
            <a:ln w="28575" cap="rnd">
              <a:solidFill>
                <a:schemeClr val="accent2"/>
              </a:solidFill>
              <a:prstDash val="solid"/>
              <a:round/>
            </a:ln>
          </c:spPr>
          <c:marker>
            <c:symbol val="none"/>
          </c:marker>
          <c:dLbls>
            <c:spPr>
              <a:noFill/>
              <a:ln>
                <a:noFill/>
                <a:prstDash val="solid"/>
              </a:ln>
            </c:spPr>
            <c:txPr>
              <a:bodyPr rot="0" spcFirstLastPara="1" vertOverflow="ellipsis" vert="horz" wrap="square" lIns="38100" tIns="19050" rIns="38100" bIns="19050" anchor="ctr" anchorCtr="1">
                <a:spAutoFit/>
              </a:bodyPr>
              <a:lstStyle/>
              <a:p>
                <a:pPr>
                  <a:defRPr sz="1050" b="0" i="0"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'Ex08 - Velocity e Carga Falha'!$B$7:$B$14</c:f>
              <c:strCache>
                <c:ptCount val="8"/>
                <c:pt idx="0">
                  <c:v>S1</c:v>
                </c:pt>
                <c:pt idx="1">
                  <c:v>S2</c:v>
                </c:pt>
                <c:pt idx="2">
                  <c:v>S3</c:v>
                </c:pt>
                <c:pt idx="3">
                  <c:v>S4</c:v>
                </c:pt>
                <c:pt idx="4">
                  <c:v>S5</c:v>
                </c:pt>
                <c:pt idx="5">
                  <c:v>S6</c:v>
                </c:pt>
                <c:pt idx="6">
                  <c:v>S7</c:v>
                </c:pt>
                <c:pt idx="7">
                  <c:v>S8</c:v>
                </c:pt>
              </c:strCache>
            </c:strRef>
          </c:cat>
          <c:val>
            <c:numRef>
              <c:f>'Ex08 - Velocity e Carga Falha'!$D$7:$D$14</c:f>
              <c:numCache>
                <c:formatCode>#\ "%"</c:formatCode>
                <c:ptCount val="8"/>
                <c:pt idx="0">
                  <c:v>5</c:v>
                </c:pt>
                <c:pt idx="1">
                  <c:v>7</c:v>
                </c:pt>
                <c:pt idx="2">
                  <c:v>9</c:v>
                </c:pt>
                <c:pt idx="3">
                  <c:v>12</c:v>
                </c:pt>
                <c:pt idx="4">
                  <c:v>16</c:v>
                </c:pt>
                <c:pt idx="5">
                  <c:v>20</c:v>
                </c:pt>
                <c:pt idx="6">
                  <c:v>25</c:v>
                </c:pt>
                <c:pt idx="7">
                  <c:v>31</c:v>
                </c:pt>
              </c:numCache>
            </c:numRef>
          </c:val>
          <c:smooth val="0"/>
          <c:extLst>
            <c:ext xmlns:c16="http://schemas.microsoft.com/office/drawing/2014/chart" uri="{C3380CC4-5D6E-409C-BE32-E72D297353CC}">
              <c16:uniqueId val="{00000001-6C34-45C2-B2E5-98841131D856}"/>
            </c:ext>
          </c:extLst>
        </c:ser>
        <c:dLbls>
          <c:showLegendKey val="0"/>
          <c:showVal val="0"/>
          <c:showCatName val="0"/>
          <c:showSerName val="0"/>
          <c:showPercent val="0"/>
          <c:showBubbleSize val="0"/>
        </c:dLbls>
        <c:marker val="1"/>
        <c:smooth val="0"/>
        <c:axId val="1124983663"/>
        <c:axId val="1125000463"/>
      </c:lineChart>
      <c:catAx>
        <c:axId val="1124983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pt-BR"/>
          </a:p>
        </c:txPr>
        <c:crossAx val="1125000463"/>
        <c:crosses val="autoZero"/>
        <c:auto val="1"/>
        <c:lblAlgn val="ctr"/>
        <c:lblOffset val="100"/>
        <c:noMultiLvlLbl val="0"/>
      </c:catAx>
      <c:valAx>
        <c:axId val="1125000463"/>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pt-BR"/>
          </a:p>
        </c:txPr>
        <c:crossAx val="1124983663"/>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title>
      <c:tx>
        <c:rich>
          <a:bodyPr rot="0" spcFirstLastPara="1" vertOverflow="ellipsis" vert="horz" wrap="square" anchor="ctr" anchorCtr="1"/>
          <a:lstStyle/>
          <a:p>
            <a:pPr>
              <a:defRPr sz="1400" b="0" i="0" strike="noStrike" kern="1200" spc="0" baseline="0">
                <a:solidFill>
                  <a:schemeClr val="tx1">
                    <a:lumMod val="65000"/>
                    <a:lumOff val="35000"/>
                  </a:schemeClr>
                </a:solidFill>
                <a:latin typeface="+mn-lt"/>
                <a:ea typeface="+mn-ea"/>
                <a:cs typeface="+mn-cs"/>
              </a:defRPr>
            </a:pPr>
            <a:r>
              <a:rPr lang="pt-BR"/>
              <a:t>Throughput nas ultimas 6 semanas</a:t>
            </a:r>
          </a:p>
        </c:rich>
      </c:tx>
      <c:overlay val="0"/>
      <c:spPr>
        <a:noFill/>
        <a:ln>
          <a:noFill/>
          <a:prstDash val="solid"/>
        </a:ln>
      </c:spPr>
    </c:title>
    <c:autoTitleDeleted val="0"/>
    <c:plotArea>
      <c:layout/>
      <c:barChart>
        <c:barDir val="col"/>
        <c:grouping val="clustered"/>
        <c:varyColors val="0"/>
        <c:ser>
          <c:idx val="0"/>
          <c:order val="0"/>
          <c:spPr>
            <a:solidFill>
              <a:schemeClr val="accent1"/>
            </a:solidFill>
            <a:ln>
              <a:noFill/>
              <a:prstDash val="solid"/>
            </a:ln>
          </c:spPr>
          <c:invertIfNegative val="0"/>
          <c:cat>
            <c:strRef>
              <c:f>'Ex09 - Dashboard Integrado'!$H$19:$M$19</c:f>
              <c:strCache>
                <c:ptCount val="6"/>
                <c:pt idx="0">
                  <c:v>Sem1</c:v>
                </c:pt>
                <c:pt idx="1">
                  <c:v>Sem2</c:v>
                </c:pt>
                <c:pt idx="2">
                  <c:v>Sem3</c:v>
                </c:pt>
                <c:pt idx="3">
                  <c:v>Sem4</c:v>
                </c:pt>
                <c:pt idx="4">
                  <c:v>Sem5</c:v>
                </c:pt>
                <c:pt idx="5">
                  <c:v>Sem6</c:v>
                </c:pt>
              </c:strCache>
            </c:strRef>
          </c:cat>
          <c:val>
            <c:numRef>
              <c:f>'Ex09 - Dashboard Integrado'!$H$20:$M$20</c:f>
              <c:numCache>
                <c:formatCode>General</c:formatCode>
                <c:ptCount val="6"/>
                <c:pt idx="0">
                  <c:v>12</c:v>
                </c:pt>
                <c:pt idx="1">
                  <c:v>10</c:v>
                </c:pt>
                <c:pt idx="2">
                  <c:v>9</c:v>
                </c:pt>
                <c:pt idx="3">
                  <c:v>8</c:v>
                </c:pt>
                <c:pt idx="4">
                  <c:v>7</c:v>
                </c:pt>
                <c:pt idx="5">
                  <c:v>7</c:v>
                </c:pt>
              </c:numCache>
            </c:numRef>
          </c:val>
          <c:extLst>
            <c:ext xmlns:c16="http://schemas.microsoft.com/office/drawing/2014/chart" uri="{C3380CC4-5D6E-409C-BE32-E72D297353CC}">
              <c16:uniqueId val="{00000000-8BCE-4CA2-962B-D4835ED21C06}"/>
            </c:ext>
          </c:extLst>
        </c:ser>
        <c:dLbls>
          <c:showLegendKey val="0"/>
          <c:showVal val="0"/>
          <c:showCatName val="0"/>
          <c:showSerName val="0"/>
          <c:showPercent val="0"/>
          <c:showBubbleSize val="0"/>
        </c:dLbls>
        <c:gapWidth val="219"/>
        <c:overlap val="-27"/>
        <c:axId val="1124987023"/>
        <c:axId val="1124981743"/>
      </c:barChart>
      <c:catAx>
        <c:axId val="1124987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pt-BR"/>
          </a:p>
        </c:txPr>
        <c:crossAx val="1124981743"/>
        <c:crosses val="autoZero"/>
        <c:auto val="1"/>
        <c:lblAlgn val="ctr"/>
        <c:lblOffset val="100"/>
        <c:noMultiLvlLbl val="0"/>
      </c:catAx>
      <c:valAx>
        <c:axId val="1124981743"/>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pt-BR"/>
          </a:p>
        </c:txPr>
        <c:crossAx val="1124987023"/>
        <c:crosses val="autoZero"/>
        <c:crossBetween val="between"/>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5</xdr:row>
      <xdr:rowOff>0</xdr:rowOff>
    </xdr:from>
    <xdr:to>
      <xdr:col>5</xdr:col>
      <xdr:colOff>15420</xdr:colOff>
      <xdr:row>18</xdr:row>
      <xdr:rowOff>135840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102870</xdr:colOff>
      <xdr:row>4</xdr:row>
      <xdr:rowOff>64770</xdr:rowOff>
    </xdr:from>
    <xdr:to>
      <xdr:col>3</xdr:col>
      <xdr:colOff>3697605</xdr:colOff>
      <xdr:row>35</xdr:row>
      <xdr:rowOff>133350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133350</xdr:colOff>
      <xdr:row>4</xdr:row>
      <xdr:rowOff>51434</xdr:rowOff>
    </xdr:from>
    <xdr:to>
      <xdr:col>19</xdr:col>
      <xdr:colOff>190500</xdr:colOff>
      <xdr:row>21</xdr:row>
      <xdr:rowOff>95250</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205740</xdr:colOff>
      <xdr:row>2</xdr:row>
      <xdr:rowOff>148590</xdr:rowOff>
    </xdr:from>
    <xdr:to>
      <xdr:col>18</xdr:col>
      <xdr:colOff>281940</xdr:colOff>
      <xdr:row>21</xdr:row>
      <xdr:rowOff>247650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487680</xdr:colOff>
      <xdr:row>15</xdr:row>
      <xdr:rowOff>219075</xdr:rowOff>
    </xdr:from>
    <xdr:to>
      <xdr:col>22</xdr:col>
      <xdr:colOff>346695</xdr:colOff>
      <xdr:row>29</xdr:row>
      <xdr:rowOff>1114425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396240</xdr:colOff>
      <xdr:row>3</xdr:row>
      <xdr:rowOff>87630</xdr:rowOff>
    </xdr:from>
    <xdr:to>
      <xdr:col>13</xdr:col>
      <xdr:colOff>213360</xdr:colOff>
      <xdr:row>11</xdr:row>
      <xdr:rowOff>300990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1904</xdr:colOff>
      <xdr:row>0</xdr:row>
      <xdr:rowOff>93346</xdr:rowOff>
    </xdr:from>
    <xdr:to>
      <xdr:col>16</xdr:col>
      <xdr:colOff>381000</xdr:colOff>
      <xdr:row>14</xdr:row>
      <xdr:rowOff>123825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sheetPr>
  <dimension ref="B1:E18"/>
  <sheetViews>
    <sheetView showGridLines="0" zoomScale="110" zoomScaleNormal="110" workbookViewId="0">
      <selection activeCell="B2" sqref="B2"/>
    </sheetView>
  </sheetViews>
  <sheetFormatPr defaultColWidth="8.6640625" defaultRowHeight="14.4" x14ac:dyDescent="0.3"/>
  <cols>
    <col min="1" max="1" width="3" customWidth="1"/>
    <col min="2" max="2" width="50.109375" customWidth="1"/>
    <col min="3" max="3" width="20.109375" customWidth="1"/>
    <col min="4" max="4" width="50.44140625" customWidth="1"/>
    <col min="5" max="5" width="33.44140625" customWidth="1"/>
  </cols>
  <sheetData>
    <row r="1" spans="2:5" ht="27.75" customHeight="1" x14ac:dyDescent="0.3">
      <c r="B1" s="73" t="s">
        <v>495</v>
      </c>
      <c r="C1" s="66"/>
      <c r="D1" s="66"/>
      <c r="E1" s="66"/>
    </row>
    <row r="2" spans="2:5" ht="6" customHeight="1" x14ac:dyDescent="0.3"/>
    <row r="3" spans="2:5" ht="21.75" customHeight="1" x14ac:dyDescent="0.3">
      <c r="B3" s="74" t="s">
        <v>36</v>
      </c>
      <c r="C3" s="66"/>
      <c r="D3" s="66"/>
      <c r="E3" s="66"/>
    </row>
    <row r="4" spans="2:5" ht="7.5" customHeight="1" x14ac:dyDescent="0.3"/>
    <row r="5" spans="2:5" ht="21.75" customHeight="1" x14ac:dyDescent="0.3">
      <c r="B5" s="2" t="s">
        <v>37</v>
      </c>
      <c r="C5" s="2" t="s">
        <v>38</v>
      </c>
      <c r="D5" s="2" t="s">
        <v>39</v>
      </c>
      <c r="E5" s="2" t="s">
        <v>40</v>
      </c>
    </row>
    <row r="6" spans="2:5" ht="27.6" x14ac:dyDescent="0.3">
      <c r="B6" s="3" t="s">
        <v>41</v>
      </c>
      <c r="C6" s="46" t="s">
        <v>42</v>
      </c>
      <c r="D6" s="46" t="s">
        <v>43</v>
      </c>
      <c r="E6" s="46" t="s">
        <v>44</v>
      </c>
    </row>
    <row r="7" spans="2:5" ht="27.6" x14ac:dyDescent="0.3">
      <c r="B7" s="4" t="s">
        <v>45</v>
      </c>
      <c r="C7" s="46" t="s">
        <v>46</v>
      </c>
      <c r="D7" s="46" t="s">
        <v>47</v>
      </c>
      <c r="E7" s="46" t="s">
        <v>44</v>
      </c>
    </row>
    <row r="8" spans="2:5" ht="41.4" x14ac:dyDescent="0.3">
      <c r="B8" s="3" t="s">
        <v>48</v>
      </c>
      <c r="C8" s="46" t="s">
        <v>49</v>
      </c>
      <c r="D8" s="46" t="s">
        <v>50</v>
      </c>
      <c r="E8" s="46" t="s">
        <v>44</v>
      </c>
    </row>
    <row r="9" spans="2:5" ht="41.4" x14ac:dyDescent="0.3">
      <c r="B9" s="4" t="s">
        <v>51</v>
      </c>
      <c r="C9" s="46" t="s">
        <v>52</v>
      </c>
      <c r="D9" s="46" t="s">
        <v>53</v>
      </c>
      <c r="E9" s="46" t="s">
        <v>54</v>
      </c>
    </row>
    <row r="10" spans="2:5" ht="27.6" x14ac:dyDescent="0.3">
      <c r="B10" s="3" t="s">
        <v>55</v>
      </c>
      <c r="C10" s="46" t="s">
        <v>42</v>
      </c>
      <c r="D10" s="46" t="s">
        <v>56</v>
      </c>
      <c r="E10" s="46" t="s">
        <v>44</v>
      </c>
    </row>
    <row r="11" spans="2:5" ht="41.4" x14ac:dyDescent="0.3">
      <c r="B11" s="4" t="s">
        <v>57</v>
      </c>
      <c r="C11" s="46" t="s">
        <v>49</v>
      </c>
      <c r="D11" s="46" t="s">
        <v>58</v>
      </c>
      <c r="E11" s="46" t="s">
        <v>44</v>
      </c>
    </row>
    <row r="12" spans="2:5" ht="41.4" x14ac:dyDescent="0.3">
      <c r="B12" s="3" t="s">
        <v>59</v>
      </c>
      <c r="C12" s="46" t="s">
        <v>52</v>
      </c>
      <c r="D12" s="46" t="s">
        <v>60</v>
      </c>
      <c r="E12" s="46" t="s">
        <v>54</v>
      </c>
    </row>
    <row r="13" spans="2:5" ht="27.6" x14ac:dyDescent="0.3">
      <c r="B13" s="4" t="s">
        <v>61</v>
      </c>
      <c r="C13" s="46" t="s">
        <v>42</v>
      </c>
      <c r="D13" s="46" t="s">
        <v>62</v>
      </c>
      <c r="E13" s="46" t="s">
        <v>44</v>
      </c>
    </row>
    <row r="14" spans="2:5" ht="41.4" x14ac:dyDescent="0.3">
      <c r="B14" s="3" t="s">
        <v>63</v>
      </c>
      <c r="C14" s="46" t="s">
        <v>52</v>
      </c>
      <c r="D14" s="46" t="s">
        <v>64</v>
      </c>
      <c r="E14" s="46" t="s">
        <v>54</v>
      </c>
    </row>
    <row r="15" spans="2:5" ht="27.6" x14ac:dyDescent="0.3">
      <c r="B15" s="4" t="s">
        <v>65</v>
      </c>
      <c r="C15" s="46" t="s">
        <v>42</v>
      </c>
      <c r="D15" s="46" t="s">
        <v>66</v>
      </c>
      <c r="E15" s="46" t="s">
        <v>44</v>
      </c>
    </row>
    <row r="16" spans="2:5" ht="41.4" x14ac:dyDescent="0.3">
      <c r="B16" s="3" t="s">
        <v>67</v>
      </c>
      <c r="C16" s="46" t="s">
        <v>46</v>
      </c>
      <c r="D16" s="46" t="s">
        <v>68</v>
      </c>
      <c r="E16" s="46" t="s">
        <v>54</v>
      </c>
    </row>
    <row r="17" spans="2:5" ht="41.4" x14ac:dyDescent="0.3">
      <c r="B17" s="4" t="s">
        <v>69</v>
      </c>
      <c r="C17" s="46" t="s">
        <v>49</v>
      </c>
      <c r="D17" s="46" t="s">
        <v>70</v>
      </c>
      <c r="E17" s="46" t="s">
        <v>44</v>
      </c>
    </row>
    <row r="18" spans="2:5" ht="7.5" customHeight="1" x14ac:dyDescent="0.3"/>
  </sheetData>
  <mergeCells count="2">
    <mergeCell ref="B1:E1"/>
    <mergeCell ref="B3:E3"/>
  </mergeCells>
  <dataValidations count="2">
    <dataValidation type="list" allowBlank="1" showInputMessage="1" showErrorMessage="1" sqref="C6:C17" xr:uid="{00000000-0002-0000-0200-000000000000}">
      <formula1>"Dado, Indicador, Métrica , KPI"</formula1>
    </dataValidation>
    <dataValidation type="list" allowBlank="1" showInputMessage="1" showErrorMessage="1" sqref="E6:E17" xr:uid="{00000000-0002-0000-0200-000001000000}">
      <formula1>"Operacional, Estratégico"</formula1>
    </dataValidation>
  </dataValidation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39997558519241921"/>
  </sheetPr>
  <dimension ref="B1:C61"/>
  <sheetViews>
    <sheetView showGridLines="0" tabSelected="1" topLeftCell="A53" zoomScaleNormal="100" workbookViewId="0">
      <selection activeCell="D57" sqref="D57"/>
    </sheetView>
  </sheetViews>
  <sheetFormatPr defaultColWidth="8.6640625" defaultRowHeight="14.4" x14ac:dyDescent="0.3"/>
  <cols>
    <col min="1" max="1" width="3" customWidth="1"/>
    <col min="2" max="2" width="42" customWidth="1"/>
    <col min="3" max="3" width="74.5546875" customWidth="1"/>
  </cols>
  <sheetData>
    <row r="1" spans="2:3" ht="27.75" customHeight="1" x14ac:dyDescent="0.3">
      <c r="B1" s="73" t="s">
        <v>430</v>
      </c>
      <c r="C1" s="66"/>
    </row>
    <row r="2" spans="2:3" ht="6" customHeight="1" x14ac:dyDescent="0.3"/>
    <row r="3" spans="2:3" ht="21.75" customHeight="1" x14ac:dyDescent="0.3">
      <c r="B3" s="78" t="s">
        <v>431</v>
      </c>
      <c r="C3" s="66"/>
    </row>
    <row r="4" spans="2:3" ht="51.75" customHeight="1" x14ac:dyDescent="0.3">
      <c r="B4" s="72" t="s">
        <v>432</v>
      </c>
      <c r="C4" s="64"/>
    </row>
    <row r="5" spans="2:3" ht="6" customHeight="1" x14ac:dyDescent="0.3"/>
    <row r="6" spans="2:3" ht="21.75" customHeight="1" x14ac:dyDescent="0.3">
      <c r="B6" s="70" t="s">
        <v>433</v>
      </c>
      <c r="C6" s="66"/>
    </row>
    <row r="7" spans="2:3" ht="21.75" customHeight="1" x14ac:dyDescent="0.3">
      <c r="B7" s="90" t="s">
        <v>434</v>
      </c>
      <c r="C7" s="64"/>
    </row>
    <row r="8" spans="2:3" ht="21.75" customHeight="1" x14ac:dyDescent="0.3">
      <c r="B8" s="90" t="s">
        <v>497</v>
      </c>
      <c r="C8" s="64"/>
    </row>
    <row r="9" spans="2:3" ht="21.75" customHeight="1" x14ac:dyDescent="0.3">
      <c r="B9" s="90" t="s">
        <v>496</v>
      </c>
      <c r="C9" s="64"/>
    </row>
    <row r="10" spans="2:3" ht="21.75" customHeight="1" x14ac:dyDescent="0.3">
      <c r="B10" s="90" t="s">
        <v>435</v>
      </c>
      <c r="C10" s="64"/>
    </row>
    <row r="11" spans="2:3" ht="100.05" customHeight="1" x14ac:dyDescent="0.3">
      <c r="B11" s="23" t="s">
        <v>436</v>
      </c>
      <c r="C11" s="55" t="s">
        <v>498</v>
      </c>
    </row>
    <row r="12" spans="2:3" ht="7.5" customHeight="1" x14ac:dyDescent="0.3"/>
    <row r="13" spans="2:3" ht="21.75" customHeight="1" x14ac:dyDescent="0.3">
      <c r="B13" s="70" t="s">
        <v>437</v>
      </c>
      <c r="C13" s="66"/>
    </row>
    <row r="14" spans="2:3" ht="21.75" customHeight="1" x14ac:dyDescent="0.3">
      <c r="B14" s="90" t="s">
        <v>438</v>
      </c>
      <c r="C14" s="64"/>
    </row>
    <row r="15" spans="2:3" ht="21.75" customHeight="1" x14ac:dyDescent="0.3">
      <c r="B15" s="90" t="s">
        <v>439</v>
      </c>
      <c r="C15" s="64"/>
    </row>
    <row r="16" spans="2:3" ht="21.75" customHeight="1" x14ac:dyDescent="0.3">
      <c r="B16" s="90" t="s">
        <v>440</v>
      </c>
      <c r="C16" s="64"/>
    </row>
    <row r="17" spans="2:3" ht="21.75" customHeight="1" x14ac:dyDescent="0.3">
      <c r="B17" s="90" t="s">
        <v>441</v>
      </c>
      <c r="C17" s="64"/>
    </row>
    <row r="18" spans="2:3" ht="100.05" customHeight="1" x14ac:dyDescent="0.3">
      <c r="B18" s="23" t="s">
        <v>436</v>
      </c>
      <c r="C18" s="55" t="s">
        <v>442</v>
      </c>
    </row>
    <row r="19" spans="2:3" ht="7.5" customHeight="1" x14ac:dyDescent="0.3"/>
    <row r="20" spans="2:3" ht="21.75" customHeight="1" x14ac:dyDescent="0.3">
      <c r="B20" s="70" t="s">
        <v>443</v>
      </c>
      <c r="C20" s="66"/>
    </row>
    <row r="21" spans="2:3" ht="21.75" customHeight="1" x14ac:dyDescent="0.3">
      <c r="B21" s="90" t="s">
        <v>500</v>
      </c>
      <c r="C21" s="64"/>
    </row>
    <row r="22" spans="2:3" ht="21.75" customHeight="1" x14ac:dyDescent="0.3">
      <c r="B22" s="90" t="s">
        <v>501</v>
      </c>
      <c r="C22" s="64"/>
    </row>
    <row r="23" spans="2:3" ht="21.75" customHeight="1" x14ac:dyDescent="0.3">
      <c r="B23" s="90" t="s">
        <v>444</v>
      </c>
      <c r="C23" s="64"/>
    </row>
    <row r="24" spans="2:3" ht="21.75" customHeight="1" x14ac:dyDescent="0.3">
      <c r="B24" s="90" t="s">
        <v>445</v>
      </c>
      <c r="C24" s="64"/>
    </row>
    <row r="25" spans="2:3" ht="100.05" customHeight="1" x14ac:dyDescent="0.3">
      <c r="B25" s="23" t="s">
        <v>436</v>
      </c>
      <c r="C25" s="55" t="s">
        <v>499</v>
      </c>
    </row>
    <row r="26" spans="2:3" ht="7.5" customHeight="1" x14ac:dyDescent="0.3"/>
    <row r="27" spans="2:3" ht="21.75" customHeight="1" x14ac:dyDescent="0.3">
      <c r="B27" s="70" t="s">
        <v>446</v>
      </c>
      <c r="C27" s="66"/>
    </row>
    <row r="28" spans="2:3" ht="21.75" customHeight="1" x14ac:dyDescent="0.3">
      <c r="B28" s="90" t="s">
        <v>447</v>
      </c>
      <c r="C28" s="64"/>
    </row>
    <row r="29" spans="2:3" ht="21.75" customHeight="1" x14ac:dyDescent="0.3">
      <c r="B29" s="90" t="s">
        <v>448</v>
      </c>
      <c r="C29" s="64"/>
    </row>
    <row r="30" spans="2:3" ht="21.75" customHeight="1" x14ac:dyDescent="0.3">
      <c r="B30" s="90" t="s">
        <v>449</v>
      </c>
      <c r="C30" s="64"/>
    </row>
    <row r="31" spans="2:3" ht="21.75" customHeight="1" x14ac:dyDescent="0.3">
      <c r="B31" s="90" t="s">
        <v>450</v>
      </c>
      <c r="C31" s="64"/>
    </row>
    <row r="32" spans="2:3" ht="100.05" customHeight="1" x14ac:dyDescent="0.3">
      <c r="B32" s="23" t="s">
        <v>436</v>
      </c>
      <c r="C32" s="55" t="s">
        <v>451</v>
      </c>
    </row>
    <row r="33" spans="2:3" ht="7.5" customHeight="1" x14ac:dyDescent="0.3"/>
    <row r="34" spans="2:3" ht="21.75" customHeight="1" x14ac:dyDescent="0.3">
      <c r="B34" s="70" t="s">
        <v>452</v>
      </c>
      <c r="C34" s="66"/>
    </row>
    <row r="35" spans="2:3" ht="21.75" customHeight="1" x14ac:dyDescent="0.3">
      <c r="B35" s="90" t="s">
        <v>453</v>
      </c>
      <c r="C35" s="64"/>
    </row>
    <row r="36" spans="2:3" ht="21.75" customHeight="1" x14ac:dyDescent="0.3">
      <c r="B36" s="90" t="s">
        <v>503</v>
      </c>
      <c r="C36" s="64"/>
    </row>
    <row r="37" spans="2:3" ht="21.75" customHeight="1" x14ac:dyDescent="0.3">
      <c r="B37" s="90" t="s">
        <v>505</v>
      </c>
      <c r="C37" s="64"/>
    </row>
    <row r="38" spans="2:3" ht="21.75" customHeight="1" x14ac:dyDescent="0.3">
      <c r="B38" s="90" t="s">
        <v>504</v>
      </c>
      <c r="C38" s="64"/>
    </row>
    <row r="39" spans="2:3" ht="100.05" customHeight="1" x14ac:dyDescent="0.3">
      <c r="B39" s="23" t="s">
        <v>436</v>
      </c>
      <c r="C39" s="55" t="s">
        <v>502</v>
      </c>
    </row>
    <row r="40" spans="2:3" ht="7.5" customHeight="1" x14ac:dyDescent="0.3"/>
    <row r="41" spans="2:3" ht="21.75" customHeight="1" x14ac:dyDescent="0.3">
      <c r="B41" s="70" t="s">
        <v>454</v>
      </c>
      <c r="C41" s="66"/>
    </row>
    <row r="42" spans="2:3" ht="21.75" customHeight="1" x14ac:dyDescent="0.3">
      <c r="B42" s="90" t="s">
        <v>455</v>
      </c>
      <c r="C42" s="64"/>
    </row>
    <row r="43" spans="2:3" ht="21.75" customHeight="1" x14ac:dyDescent="0.3">
      <c r="B43" s="90" t="s">
        <v>456</v>
      </c>
      <c r="C43" s="64"/>
    </row>
    <row r="44" spans="2:3" ht="21.75" customHeight="1" x14ac:dyDescent="0.3">
      <c r="B44" s="90" t="s">
        <v>457</v>
      </c>
      <c r="C44" s="64"/>
    </row>
    <row r="45" spans="2:3" ht="21.75" customHeight="1" x14ac:dyDescent="0.3">
      <c r="B45" s="90" t="s">
        <v>458</v>
      </c>
      <c r="C45" s="64"/>
    </row>
    <row r="46" spans="2:3" ht="100.05" customHeight="1" x14ac:dyDescent="0.3">
      <c r="B46" s="23" t="s">
        <v>436</v>
      </c>
      <c r="C46" s="55" t="s">
        <v>459</v>
      </c>
    </row>
    <row r="47" spans="2:3" ht="7.5" customHeight="1" x14ac:dyDescent="0.3"/>
    <row r="48" spans="2:3" ht="21.75" customHeight="1" x14ac:dyDescent="0.3">
      <c r="B48" s="70" t="s">
        <v>460</v>
      </c>
      <c r="C48" s="66"/>
    </row>
    <row r="49" spans="2:3" ht="21.75" customHeight="1" x14ac:dyDescent="0.3">
      <c r="B49" s="90" t="s">
        <v>507</v>
      </c>
      <c r="C49" s="64"/>
    </row>
    <row r="50" spans="2:3" ht="21.75" customHeight="1" x14ac:dyDescent="0.3">
      <c r="B50" s="90" t="s">
        <v>508</v>
      </c>
      <c r="C50" s="64"/>
    </row>
    <row r="51" spans="2:3" ht="21.75" customHeight="1" x14ac:dyDescent="0.3">
      <c r="B51" s="90" t="s">
        <v>461</v>
      </c>
      <c r="C51" s="64"/>
    </row>
    <row r="52" spans="2:3" ht="21.75" customHeight="1" x14ac:dyDescent="0.3">
      <c r="B52" s="90" t="s">
        <v>462</v>
      </c>
      <c r="C52" s="64"/>
    </row>
    <row r="53" spans="2:3" ht="100.05" customHeight="1" x14ac:dyDescent="0.3">
      <c r="B53" s="23" t="s">
        <v>436</v>
      </c>
      <c r="C53" s="55" t="s">
        <v>506</v>
      </c>
    </row>
    <row r="54" spans="2:3" ht="7.5" customHeight="1" x14ac:dyDescent="0.3"/>
    <row r="55" spans="2:3" ht="21.75" customHeight="1" x14ac:dyDescent="0.3">
      <c r="B55" s="70" t="s">
        <v>463</v>
      </c>
      <c r="C55" s="66"/>
    </row>
    <row r="56" spans="2:3" ht="21.75" customHeight="1" x14ac:dyDescent="0.3">
      <c r="B56" s="90" t="s">
        <v>464</v>
      </c>
      <c r="C56" s="64"/>
    </row>
    <row r="57" spans="2:3" ht="21.75" customHeight="1" x14ac:dyDescent="0.3">
      <c r="B57" s="90" t="s">
        <v>510</v>
      </c>
      <c r="C57" s="64"/>
    </row>
    <row r="58" spans="2:3" ht="21.75" customHeight="1" x14ac:dyDescent="0.3">
      <c r="B58" s="90" t="s">
        <v>511</v>
      </c>
      <c r="C58" s="64"/>
    </row>
    <row r="59" spans="2:3" ht="21.75" customHeight="1" x14ac:dyDescent="0.3">
      <c r="B59" s="90" t="s">
        <v>465</v>
      </c>
      <c r="C59" s="64"/>
    </row>
    <row r="60" spans="2:3" ht="100.05" customHeight="1" x14ac:dyDescent="0.3">
      <c r="B60" s="23" t="s">
        <v>436</v>
      </c>
      <c r="C60" s="55" t="s">
        <v>509</v>
      </c>
    </row>
    <row r="61" spans="2:3" ht="7.5" customHeight="1" x14ac:dyDescent="0.3"/>
  </sheetData>
  <mergeCells count="43">
    <mergeCell ref="B4:C4"/>
    <mergeCell ref="B30:C30"/>
    <mergeCell ref="B24:C24"/>
    <mergeCell ref="B15:C15"/>
    <mergeCell ref="B51:C51"/>
    <mergeCell ref="B20:C20"/>
    <mergeCell ref="B45:C45"/>
    <mergeCell ref="B38:C38"/>
    <mergeCell ref="B49:C49"/>
    <mergeCell ref="B41:C41"/>
    <mergeCell ref="B35:C35"/>
    <mergeCell ref="B17:C17"/>
    <mergeCell ref="B58:C58"/>
    <mergeCell ref="B9:C9"/>
    <mergeCell ref="B1:C1"/>
    <mergeCell ref="B13:C13"/>
    <mergeCell ref="B44:C44"/>
    <mergeCell ref="B37:C37"/>
    <mergeCell ref="B29:C29"/>
    <mergeCell ref="B36:C36"/>
    <mergeCell ref="B34:C34"/>
    <mergeCell ref="B10:C10"/>
    <mergeCell ref="B28:C28"/>
    <mergeCell ref="B8:C8"/>
    <mergeCell ref="B50:C50"/>
    <mergeCell ref="B55:C55"/>
    <mergeCell ref="B6:C6"/>
    <mergeCell ref="B16:C16"/>
    <mergeCell ref="B7:C7"/>
    <mergeCell ref="B3:C3"/>
    <mergeCell ref="B59:C59"/>
    <mergeCell ref="B21:C21"/>
    <mergeCell ref="B31:C31"/>
    <mergeCell ref="B27:C27"/>
    <mergeCell ref="B56:C56"/>
    <mergeCell ref="B43:C43"/>
    <mergeCell ref="B57:C57"/>
    <mergeCell ref="B52:C52"/>
    <mergeCell ref="B22:C22"/>
    <mergeCell ref="B48:C48"/>
    <mergeCell ref="B42:C42"/>
    <mergeCell ref="B23:C23"/>
    <mergeCell ref="B14:C14"/>
  </mergeCells>
  <pageMargins left="0.75" right="0.75" top="1" bottom="1"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79998168889431442"/>
  </sheetPr>
  <dimension ref="B1:C59"/>
  <sheetViews>
    <sheetView showGridLines="0" zoomScaleNormal="100" workbookViewId="0">
      <selection activeCell="B4" sqref="B4:C4"/>
    </sheetView>
  </sheetViews>
  <sheetFormatPr defaultColWidth="8.6640625" defaultRowHeight="14.4" x14ac:dyDescent="0.3"/>
  <cols>
    <col min="1" max="1" width="3" customWidth="1"/>
    <col min="2" max="2" width="28" customWidth="1"/>
    <col min="3" max="3" width="91.44140625" customWidth="1"/>
  </cols>
  <sheetData>
    <row r="1" spans="2:3" ht="27.75" customHeight="1" x14ac:dyDescent="0.3">
      <c r="B1" s="73" t="s">
        <v>466</v>
      </c>
      <c r="C1" s="66"/>
    </row>
    <row r="2" spans="2:3" ht="6" customHeight="1" x14ac:dyDescent="0.3"/>
    <row r="3" spans="2:3" ht="21.75" customHeight="1" x14ac:dyDescent="0.3">
      <c r="B3" s="78" t="s">
        <v>467</v>
      </c>
      <c r="C3" s="66"/>
    </row>
    <row r="4" spans="2:3" ht="51.75" customHeight="1" x14ac:dyDescent="0.3">
      <c r="B4" s="72" t="s">
        <v>468</v>
      </c>
      <c r="C4" s="64"/>
    </row>
    <row r="5" spans="2:3" ht="7.5" customHeight="1" x14ac:dyDescent="0.3"/>
    <row r="6" spans="2:3" ht="27.75" customHeight="1" x14ac:dyDescent="0.3">
      <c r="B6" s="91" t="s">
        <v>469</v>
      </c>
      <c r="C6" s="66"/>
    </row>
    <row r="7" spans="2:3" ht="51.75" customHeight="1" x14ac:dyDescent="0.3">
      <c r="B7" s="72" t="s">
        <v>470</v>
      </c>
      <c r="C7" s="64"/>
    </row>
    <row r="8" spans="2:3" ht="21.75" customHeight="1" x14ac:dyDescent="0.3">
      <c r="B8" s="62" t="s">
        <v>471</v>
      </c>
      <c r="C8" s="64"/>
    </row>
    <row r="9" spans="2:3" ht="39" customHeight="1" x14ac:dyDescent="0.3">
      <c r="B9" s="56" t="s">
        <v>472</v>
      </c>
      <c r="C9" s="58"/>
    </row>
    <row r="10" spans="2:3" ht="15" customHeight="1" x14ac:dyDescent="0.3">
      <c r="B10" s="59"/>
      <c r="C10" s="61"/>
    </row>
    <row r="11" spans="2:3" ht="21.75" customHeight="1" x14ac:dyDescent="0.3">
      <c r="B11" s="62" t="s">
        <v>473</v>
      </c>
      <c r="C11" s="64"/>
    </row>
    <row r="12" spans="2:3" ht="45.6" customHeight="1" x14ac:dyDescent="0.3">
      <c r="B12" s="56" t="s">
        <v>474</v>
      </c>
      <c r="C12" s="58"/>
    </row>
    <row r="13" spans="2:3" ht="15" customHeight="1" x14ac:dyDescent="0.3">
      <c r="B13" s="59"/>
      <c r="C13" s="61"/>
    </row>
    <row r="14" spans="2:3" ht="21.75" customHeight="1" x14ac:dyDescent="0.3">
      <c r="B14" s="62" t="s">
        <v>475</v>
      </c>
      <c r="C14" s="64"/>
    </row>
    <row r="15" spans="2:3" ht="49.8" customHeight="1" x14ac:dyDescent="0.3">
      <c r="B15" s="56" t="s">
        <v>476</v>
      </c>
      <c r="C15" s="58"/>
    </row>
    <row r="16" spans="2:3" ht="15" customHeight="1" x14ac:dyDescent="0.3">
      <c r="B16" s="59"/>
      <c r="C16" s="61"/>
    </row>
    <row r="17" spans="2:3" ht="21.75" customHeight="1" x14ac:dyDescent="0.3">
      <c r="B17" s="62" t="s">
        <v>477</v>
      </c>
      <c r="C17" s="64"/>
    </row>
    <row r="18" spans="2:3" ht="45.6" customHeight="1" x14ac:dyDescent="0.3">
      <c r="B18" s="56" t="s">
        <v>478</v>
      </c>
      <c r="C18" s="58"/>
    </row>
    <row r="19" spans="2:3" ht="15" customHeight="1" x14ac:dyDescent="0.3">
      <c r="B19" s="59"/>
      <c r="C19" s="61"/>
    </row>
    <row r="20" spans="2:3" ht="21.75" customHeight="1" x14ac:dyDescent="0.3">
      <c r="B20" s="62" t="s">
        <v>479</v>
      </c>
      <c r="C20" s="64"/>
    </row>
    <row r="21" spans="2:3" ht="60" customHeight="1" x14ac:dyDescent="0.3">
      <c r="B21" s="56" t="s">
        <v>480</v>
      </c>
      <c r="C21" s="58"/>
    </row>
    <row r="22" spans="2:3" ht="15" customHeight="1" x14ac:dyDescent="0.3">
      <c r="B22" s="59"/>
      <c r="C22" s="61"/>
    </row>
    <row r="23" spans="2:3" ht="9.75" customHeight="1" x14ac:dyDescent="0.3"/>
    <row r="24" spans="2:3" ht="27.75" customHeight="1" x14ac:dyDescent="0.3">
      <c r="B24" s="91" t="s">
        <v>481</v>
      </c>
      <c r="C24" s="66"/>
    </row>
    <row r="25" spans="2:3" ht="51.75" customHeight="1" x14ac:dyDescent="0.3">
      <c r="B25" s="72" t="s">
        <v>482</v>
      </c>
      <c r="C25" s="64"/>
    </row>
    <row r="26" spans="2:3" ht="21.75" customHeight="1" x14ac:dyDescent="0.3">
      <c r="B26" s="62" t="s">
        <v>471</v>
      </c>
      <c r="C26" s="64"/>
    </row>
    <row r="27" spans="2:3" ht="51.6" customHeight="1" x14ac:dyDescent="0.3">
      <c r="B27" s="56" t="s">
        <v>483</v>
      </c>
      <c r="C27" s="58"/>
    </row>
    <row r="28" spans="2:3" ht="15" customHeight="1" x14ac:dyDescent="0.3">
      <c r="B28" s="59"/>
      <c r="C28" s="61"/>
    </row>
    <row r="29" spans="2:3" ht="21.75" customHeight="1" x14ac:dyDescent="0.3">
      <c r="B29" s="62" t="s">
        <v>473</v>
      </c>
      <c r="C29" s="64"/>
    </row>
    <row r="30" spans="2:3" ht="54" customHeight="1" x14ac:dyDescent="0.3">
      <c r="B30" s="56" t="s">
        <v>484</v>
      </c>
      <c r="C30" s="58"/>
    </row>
    <row r="31" spans="2:3" ht="15" customHeight="1" x14ac:dyDescent="0.3">
      <c r="B31" s="59"/>
      <c r="C31" s="61"/>
    </row>
    <row r="32" spans="2:3" ht="21.75" customHeight="1" x14ac:dyDescent="0.3">
      <c r="B32" s="62" t="s">
        <v>475</v>
      </c>
      <c r="C32" s="64"/>
    </row>
    <row r="33" spans="2:3" ht="45" customHeight="1" x14ac:dyDescent="0.3">
      <c r="B33" s="56" t="s">
        <v>485</v>
      </c>
      <c r="C33" s="58"/>
    </row>
    <row r="34" spans="2:3" ht="15" customHeight="1" x14ac:dyDescent="0.3">
      <c r="B34" s="59"/>
      <c r="C34" s="61"/>
    </row>
    <row r="35" spans="2:3" ht="21.75" customHeight="1" x14ac:dyDescent="0.3">
      <c r="B35" s="62" t="s">
        <v>477</v>
      </c>
      <c r="C35" s="64"/>
    </row>
    <row r="36" spans="2:3" ht="43.2" customHeight="1" x14ac:dyDescent="0.3">
      <c r="B36" s="56" t="s">
        <v>486</v>
      </c>
      <c r="C36" s="58"/>
    </row>
    <row r="37" spans="2:3" ht="15" customHeight="1" x14ac:dyDescent="0.3">
      <c r="B37" s="59"/>
      <c r="C37" s="61"/>
    </row>
    <row r="38" spans="2:3" ht="21.75" customHeight="1" x14ac:dyDescent="0.3">
      <c r="B38" s="62" t="s">
        <v>479</v>
      </c>
      <c r="C38" s="64"/>
    </row>
    <row r="39" spans="2:3" ht="64.8" customHeight="1" x14ac:dyDescent="0.3">
      <c r="B39" s="56" t="s">
        <v>487</v>
      </c>
      <c r="C39" s="58"/>
    </row>
    <row r="40" spans="2:3" ht="15" customHeight="1" x14ac:dyDescent="0.3">
      <c r="B40" s="59"/>
      <c r="C40" s="61"/>
    </row>
    <row r="41" spans="2:3" ht="9.75" customHeight="1" x14ac:dyDescent="0.3"/>
    <row r="42" spans="2:3" ht="27.75" customHeight="1" x14ac:dyDescent="0.3">
      <c r="B42" s="91" t="s">
        <v>488</v>
      </c>
      <c r="C42" s="66"/>
    </row>
    <row r="43" spans="2:3" ht="51.75" customHeight="1" x14ac:dyDescent="0.3">
      <c r="B43" s="72" t="s">
        <v>489</v>
      </c>
      <c r="C43" s="64"/>
    </row>
    <row r="44" spans="2:3" ht="21.75" customHeight="1" x14ac:dyDescent="0.3">
      <c r="B44" s="62" t="s">
        <v>471</v>
      </c>
      <c r="C44" s="64"/>
    </row>
    <row r="45" spans="2:3" ht="43.2" customHeight="1" x14ac:dyDescent="0.3">
      <c r="B45" s="56" t="s">
        <v>490</v>
      </c>
      <c r="C45" s="58"/>
    </row>
    <row r="46" spans="2:3" ht="15" customHeight="1" x14ac:dyDescent="0.3">
      <c r="B46" s="59"/>
      <c r="C46" s="61"/>
    </row>
    <row r="47" spans="2:3" ht="21.75" customHeight="1" x14ac:dyDescent="0.3">
      <c r="B47" s="62" t="s">
        <v>473</v>
      </c>
      <c r="C47" s="64"/>
    </row>
    <row r="48" spans="2:3" ht="46.8" customHeight="1" x14ac:dyDescent="0.3">
      <c r="B48" s="56" t="s">
        <v>491</v>
      </c>
      <c r="C48" s="58"/>
    </row>
    <row r="49" spans="2:3" ht="15" customHeight="1" x14ac:dyDescent="0.3">
      <c r="B49" s="59"/>
      <c r="C49" s="61"/>
    </row>
    <row r="50" spans="2:3" ht="21.75" customHeight="1" x14ac:dyDescent="0.3">
      <c r="B50" s="62" t="s">
        <v>475</v>
      </c>
      <c r="C50" s="64"/>
    </row>
    <row r="51" spans="2:3" ht="31.2" customHeight="1" x14ac:dyDescent="0.3">
      <c r="B51" s="56" t="s">
        <v>492</v>
      </c>
      <c r="C51" s="58"/>
    </row>
    <row r="52" spans="2:3" ht="15" customHeight="1" x14ac:dyDescent="0.3">
      <c r="B52" s="59"/>
      <c r="C52" s="61"/>
    </row>
    <row r="53" spans="2:3" ht="21.75" customHeight="1" x14ac:dyDescent="0.3">
      <c r="B53" s="62" t="s">
        <v>477</v>
      </c>
      <c r="C53" s="64"/>
    </row>
    <row r="54" spans="2:3" ht="40.200000000000003" customHeight="1" x14ac:dyDescent="0.3">
      <c r="B54" s="56" t="s">
        <v>493</v>
      </c>
      <c r="C54" s="58"/>
    </row>
    <row r="55" spans="2:3" ht="15" customHeight="1" x14ac:dyDescent="0.3">
      <c r="B55" s="59"/>
      <c r="C55" s="61"/>
    </row>
    <row r="56" spans="2:3" ht="21.75" customHeight="1" x14ac:dyDescent="0.3">
      <c r="B56" s="62" t="s">
        <v>479</v>
      </c>
      <c r="C56" s="64"/>
    </row>
    <row r="57" spans="2:3" ht="57.6" customHeight="1" x14ac:dyDescent="0.3">
      <c r="B57" s="56" t="s">
        <v>494</v>
      </c>
      <c r="C57" s="58"/>
    </row>
    <row r="58" spans="2:3" ht="15" customHeight="1" x14ac:dyDescent="0.3">
      <c r="B58" s="59"/>
      <c r="C58" s="61"/>
    </row>
    <row r="59" spans="2:3" ht="9.75" customHeight="1" x14ac:dyDescent="0.3"/>
  </sheetData>
  <mergeCells count="39">
    <mergeCell ref="B1:C1"/>
    <mergeCell ref="B8:C8"/>
    <mergeCell ref="B53:C53"/>
    <mergeCell ref="B51:C52"/>
    <mergeCell ref="B57:C58"/>
    <mergeCell ref="B38:C38"/>
    <mergeCell ref="B44:C44"/>
    <mergeCell ref="B29:C29"/>
    <mergeCell ref="B21:C22"/>
    <mergeCell ref="B27:C28"/>
    <mergeCell ref="B18:C19"/>
    <mergeCell ref="B35:C35"/>
    <mergeCell ref="B12:C13"/>
    <mergeCell ref="B24:C24"/>
    <mergeCell ref="B6:C6"/>
    <mergeCell ref="B20:C20"/>
    <mergeCell ref="B56:C56"/>
    <mergeCell ref="B9:C10"/>
    <mergeCell ref="B43:C43"/>
    <mergeCell ref="B36:C37"/>
    <mergeCell ref="B11:C11"/>
    <mergeCell ref="B33:C34"/>
    <mergeCell ref="B42:C42"/>
    <mergeCell ref="B45:C46"/>
    <mergeCell ref="B14:C14"/>
    <mergeCell ref="B54:C55"/>
    <mergeCell ref="B30:C31"/>
    <mergeCell ref="B17:C17"/>
    <mergeCell ref="B32:C32"/>
    <mergeCell ref="B50:C50"/>
    <mergeCell ref="B26:C26"/>
    <mergeCell ref="B48:C49"/>
    <mergeCell ref="B47:C47"/>
    <mergeCell ref="B7:C7"/>
    <mergeCell ref="B25:C25"/>
    <mergeCell ref="B3:C3"/>
    <mergeCell ref="B15:C16"/>
    <mergeCell ref="B39:C40"/>
    <mergeCell ref="B4:C4"/>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B1:T38"/>
  <sheetViews>
    <sheetView showGridLines="0" zoomScaleNormal="100" workbookViewId="0">
      <selection activeCell="G6" sqref="G6"/>
    </sheetView>
  </sheetViews>
  <sheetFormatPr defaultColWidth="8.6640625" defaultRowHeight="14.4" x14ac:dyDescent="0.3"/>
  <cols>
    <col min="1" max="1" width="3" customWidth="1"/>
    <col min="2" max="2" width="8" customWidth="1"/>
    <col min="3" max="6" width="14" customWidth="1"/>
    <col min="7" max="7" width="17" customWidth="1"/>
    <col min="8" max="8" width="12" customWidth="1"/>
    <col min="9" max="9" width="31" customWidth="1"/>
    <col min="10" max="10" width="41.77734375" customWidth="1"/>
    <col min="16" max="16" width="22.44140625" customWidth="1"/>
    <col min="19" max="19" width="65" customWidth="1"/>
  </cols>
  <sheetData>
    <row r="1" spans="2:20" ht="27.75" customHeight="1" x14ac:dyDescent="0.3">
      <c r="B1" s="65" t="s">
        <v>71</v>
      </c>
      <c r="C1" s="66"/>
      <c r="D1" s="66"/>
      <c r="E1" s="66"/>
      <c r="F1" s="66"/>
      <c r="G1" s="66"/>
      <c r="H1" s="66"/>
      <c r="I1" s="66"/>
      <c r="J1" s="66"/>
    </row>
    <row r="2" spans="2:20" ht="6" customHeight="1" x14ac:dyDescent="0.3"/>
    <row r="3" spans="2:20" ht="36" customHeight="1" x14ac:dyDescent="0.3">
      <c r="B3" s="77" t="s">
        <v>72</v>
      </c>
      <c r="C3" s="66"/>
      <c r="D3" s="66"/>
      <c r="E3" s="66"/>
      <c r="F3" s="66"/>
      <c r="G3" s="66"/>
      <c r="H3" s="66"/>
      <c r="I3" s="66"/>
      <c r="J3" s="66"/>
    </row>
    <row r="4" spans="2:20" ht="48.6" customHeight="1" x14ac:dyDescent="0.3">
      <c r="I4" s="47" t="s">
        <v>73</v>
      </c>
      <c r="J4" s="48" t="s">
        <v>74</v>
      </c>
    </row>
    <row r="5" spans="2:20" ht="39.6" x14ac:dyDescent="0.3">
      <c r="B5" s="2" t="s">
        <v>76</v>
      </c>
      <c r="C5" s="2" t="s">
        <v>77</v>
      </c>
      <c r="D5" s="2" t="s">
        <v>78</v>
      </c>
      <c r="E5" s="2" t="s">
        <v>79</v>
      </c>
      <c r="F5" s="2" t="s">
        <v>80</v>
      </c>
      <c r="G5" s="2" t="s">
        <v>81</v>
      </c>
      <c r="H5" s="2" t="s">
        <v>82</v>
      </c>
      <c r="I5" s="49" t="s">
        <v>83</v>
      </c>
      <c r="J5" s="50" t="s">
        <v>84</v>
      </c>
    </row>
    <row r="6" spans="2:20" ht="28.8" x14ac:dyDescent="0.3">
      <c r="B6" s="5" t="s">
        <v>86</v>
      </c>
      <c r="C6" s="5" t="s">
        <v>75</v>
      </c>
      <c r="D6" s="5" t="s">
        <v>87</v>
      </c>
      <c r="E6" s="5" t="s">
        <v>88</v>
      </c>
      <c r="F6" s="5" t="s">
        <v>89</v>
      </c>
      <c r="G6" s="5" t="s">
        <v>90</v>
      </c>
      <c r="H6" s="5" t="s">
        <v>91</v>
      </c>
      <c r="I6" s="51" t="s">
        <v>92</v>
      </c>
      <c r="J6" s="52" t="s">
        <v>93</v>
      </c>
    </row>
    <row r="7" spans="2:20" ht="39.6" x14ac:dyDescent="0.3">
      <c r="B7" s="6" t="s">
        <v>94</v>
      </c>
      <c r="C7" s="6" t="s">
        <v>95</v>
      </c>
      <c r="D7" s="6" t="s">
        <v>96</v>
      </c>
      <c r="E7" s="6"/>
      <c r="F7" s="6" t="s">
        <v>97</v>
      </c>
      <c r="G7" s="6" t="s">
        <v>90</v>
      </c>
      <c r="H7" s="6" t="s">
        <v>91</v>
      </c>
      <c r="I7" s="53" t="s">
        <v>98</v>
      </c>
      <c r="J7" s="52" t="s">
        <v>99</v>
      </c>
      <c r="L7" s="92"/>
      <c r="M7" s="92"/>
      <c r="N7" s="92"/>
      <c r="O7" s="92"/>
      <c r="P7" s="92"/>
      <c r="Q7" s="92"/>
      <c r="R7" s="92"/>
      <c r="S7" s="92"/>
      <c r="T7" s="92"/>
    </row>
    <row r="8" spans="2:20" ht="52.8" x14ac:dyDescent="0.3">
      <c r="B8" s="6" t="s">
        <v>100</v>
      </c>
      <c r="C8" s="6" t="s">
        <v>75</v>
      </c>
      <c r="D8" s="6" t="s">
        <v>101</v>
      </c>
      <c r="E8" s="6" t="s">
        <v>102</v>
      </c>
      <c r="F8" s="6"/>
      <c r="G8" s="6" t="s">
        <v>103</v>
      </c>
      <c r="H8" s="6" t="s">
        <v>91</v>
      </c>
      <c r="I8" s="53" t="s">
        <v>104</v>
      </c>
      <c r="J8" s="52" t="s">
        <v>105</v>
      </c>
    </row>
    <row r="9" spans="2:20" ht="26.4" x14ac:dyDescent="0.3">
      <c r="B9" s="6" t="s">
        <v>106</v>
      </c>
      <c r="C9" s="6" t="s">
        <v>85</v>
      </c>
      <c r="D9" s="6" t="s">
        <v>88</v>
      </c>
      <c r="E9" s="6" t="s">
        <v>107</v>
      </c>
      <c r="F9" s="6" t="s">
        <v>108</v>
      </c>
      <c r="G9" s="6" t="s">
        <v>90</v>
      </c>
      <c r="H9" s="6" t="s">
        <v>91</v>
      </c>
      <c r="I9" s="53" t="s">
        <v>109</v>
      </c>
      <c r="J9" s="52" t="s">
        <v>110</v>
      </c>
    </row>
    <row r="10" spans="2:20" ht="43.2" x14ac:dyDescent="0.3">
      <c r="B10" s="6" t="s">
        <v>111</v>
      </c>
      <c r="C10" s="6" t="s">
        <v>75</v>
      </c>
      <c r="D10" s="6" t="s">
        <v>112</v>
      </c>
      <c r="E10" s="6" t="s">
        <v>113</v>
      </c>
      <c r="F10" s="6" t="s">
        <v>114</v>
      </c>
      <c r="G10" s="6" t="s">
        <v>90</v>
      </c>
      <c r="H10" s="6" t="s">
        <v>91</v>
      </c>
      <c r="I10" s="53" t="s">
        <v>115</v>
      </c>
      <c r="J10" s="52" t="s">
        <v>116</v>
      </c>
    </row>
    <row r="11" spans="2:20" ht="39.6" x14ac:dyDescent="0.3">
      <c r="B11" s="7" t="s">
        <v>117</v>
      </c>
      <c r="C11" s="7" t="s">
        <v>95</v>
      </c>
      <c r="D11" s="7" t="s">
        <v>118</v>
      </c>
      <c r="E11" s="7" t="s">
        <v>118</v>
      </c>
      <c r="F11" s="7" t="s">
        <v>102</v>
      </c>
      <c r="G11" s="7" t="s">
        <v>90</v>
      </c>
      <c r="H11" s="7" t="s">
        <v>91</v>
      </c>
      <c r="I11" s="54" t="s">
        <v>119</v>
      </c>
      <c r="J11" s="52" t="s">
        <v>120</v>
      </c>
    </row>
    <row r="12" spans="2:20" x14ac:dyDescent="0.3">
      <c r="B12" s="6" t="s">
        <v>121</v>
      </c>
      <c r="C12" s="6" t="s">
        <v>75</v>
      </c>
      <c r="D12" s="6"/>
      <c r="E12" s="6" t="s">
        <v>122</v>
      </c>
      <c r="F12" s="6" t="s">
        <v>108</v>
      </c>
      <c r="G12" s="6" t="s">
        <v>90</v>
      </c>
      <c r="H12" s="6" t="s">
        <v>91</v>
      </c>
      <c r="I12" s="53" t="s">
        <v>123</v>
      </c>
      <c r="J12" s="52" t="s">
        <v>110</v>
      </c>
    </row>
    <row r="13" spans="2:20" ht="26.4" x14ac:dyDescent="0.3">
      <c r="B13" s="6" t="s">
        <v>124</v>
      </c>
      <c r="C13" s="6" t="s">
        <v>85</v>
      </c>
      <c r="D13" s="6" t="s">
        <v>102</v>
      </c>
      <c r="E13" s="6" t="s">
        <v>125</v>
      </c>
      <c r="F13" s="6" t="s">
        <v>114</v>
      </c>
      <c r="G13" s="6" t="s">
        <v>90</v>
      </c>
      <c r="H13" s="6" t="s">
        <v>126</v>
      </c>
      <c r="I13" s="53" t="s">
        <v>127</v>
      </c>
      <c r="J13" s="52" t="s">
        <v>128</v>
      </c>
    </row>
    <row r="14" spans="2:20" x14ac:dyDescent="0.3">
      <c r="B14" s="5" t="s">
        <v>129</v>
      </c>
      <c r="C14" s="5" t="s">
        <v>75</v>
      </c>
      <c r="D14" s="5" t="s">
        <v>125</v>
      </c>
      <c r="E14" s="5" t="s">
        <v>125</v>
      </c>
      <c r="F14" s="5" t="s">
        <v>130</v>
      </c>
      <c r="G14" s="5" t="s">
        <v>90</v>
      </c>
      <c r="H14" s="5" t="s">
        <v>91</v>
      </c>
      <c r="I14" s="51" t="s">
        <v>123</v>
      </c>
      <c r="J14" s="52" t="s">
        <v>110</v>
      </c>
    </row>
    <row r="15" spans="2:20" ht="39.6" x14ac:dyDescent="0.3">
      <c r="B15" s="6" t="s">
        <v>131</v>
      </c>
      <c r="C15" s="6" t="s">
        <v>95</v>
      </c>
      <c r="D15" s="6" t="s">
        <v>97</v>
      </c>
      <c r="E15" s="6" t="s">
        <v>97</v>
      </c>
      <c r="F15" s="6"/>
      <c r="G15" s="6" t="s">
        <v>103</v>
      </c>
      <c r="H15" s="6" t="s">
        <v>91</v>
      </c>
      <c r="I15" s="53" t="s">
        <v>132</v>
      </c>
      <c r="J15" s="52" t="s">
        <v>133</v>
      </c>
    </row>
    <row r="16" spans="2:20" x14ac:dyDescent="0.3">
      <c r="B16" s="5" t="s">
        <v>134</v>
      </c>
      <c r="C16" s="5" t="s">
        <v>75</v>
      </c>
      <c r="D16" s="5" t="s">
        <v>130</v>
      </c>
      <c r="E16" s="5" t="s">
        <v>108</v>
      </c>
      <c r="F16" s="5" t="s">
        <v>107</v>
      </c>
      <c r="G16" s="5" t="s">
        <v>90</v>
      </c>
      <c r="H16" s="5" t="s">
        <v>91</v>
      </c>
      <c r="I16" s="51" t="s">
        <v>123</v>
      </c>
      <c r="J16" s="52" t="s">
        <v>110</v>
      </c>
    </row>
    <row r="17" spans="2:10" ht="39.6" x14ac:dyDescent="0.3">
      <c r="B17" s="6" t="s">
        <v>135</v>
      </c>
      <c r="C17" s="6" t="s">
        <v>85</v>
      </c>
      <c r="D17" s="6" t="s">
        <v>89</v>
      </c>
      <c r="E17" s="6"/>
      <c r="F17" s="6"/>
      <c r="G17" s="6" t="s">
        <v>136</v>
      </c>
      <c r="H17" s="6" t="s">
        <v>91</v>
      </c>
      <c r="I17" s="53" t="s">
        <v>137</v>
      </c>
      <c r="J17" s="52" t="s">
        <v>138</v>
      </c>
    </row>
    <row r="18" spans="2:10" x14ac:dyDescent="0.3">
      <c r="B18" s="5" t="s">
        <v>139</v>
      </c>
      <c r="C18" s="5" t="s">
        <v>75</v>
      </c>
      <c r="D18" s="5" t="s">
        <v>140</v>
      </c>
      <c r="E18" s="5" t="s">
        <v>141</v>
      </c>
      <c r="F18" s="5" t="s">
        <v>114</v>
      </c>
      <c r="G18" s="5" t="s">
        <v>90</v>
      </c>
      <c r="H18" s="5" t="s">
        <v>91</v>
      </c>
      <c r="I18" s="51" t="s">
        <v>123</v>
      </c>
      <c r="J18" s="52" t="s">
        <v>110</v>
      </c>
    </row>
    <row r="19" spans="2:10" ht="52.8" x14ac:dyDescent="0.3">
      <c r="B19" s="6" t="s">
        <v>142</v>
      </c>
      <c r="C19" s="6" t="s">
        <v>95</v>
      </c>
      <c r="D19" s="6" t="s">
        <v>87</v>
      </c>
      <c r="E19" s="6" t="s">
        <v>88</v>
      </c>
      <c r="F19" s="6" t="s">
        <v>89</v>
      </c>
      <c r="G19" s="6" t="s">
        <v>90</v>
      </c>
      <c r="H19" s="6" t="s">
        <v>91</v>
      </c>
      <c r="I19" s="53" t="s">
        <v>143</v>
      </c>
      <c r="J19" s="52" t="s">
        <v>144</v>
      </c>
    </row>
    <row r="20" spans="2:10" ht="26.4" x14ac:dyDescent="0.3">
      <c r="B20" s="5" t="s">
        <v>145</v>
      </c>
      <c r="C20" s="5" t="s">
        <v>75</v>
      </c>
      <c r="D20" s="5" t="s">
        <v>108</v>
      </c>
      <c r="E20" s="5" t="s">
        <v>146</v>
      </c>
      <c r="F20" s="5" t="s">
        <v>147</v>
      </c>
      <c r="G20" s="5" t="s">
        <v>90</v>
      </c>
      <c r="H20" s="5" t="s">
        <v>91</v>
      </c>
      <c r="I20" s="51" t="s">
        <v>148</v>
      </c>
      <c r="J20" s="52" t="s">
        <v>149</v>
      </c>
    </row>
    <row r="21" spans="2:10" x14ac:dyDescent="0.3">
      <c r="B21" s="6" t="s">
        <v>150</v>
      </c>
      <c r="C21" s="6" t="s">
        <v>85</v>
      </c>
      <c r="D21" s="6"/>
      <c r="E21" s="6"/>
      <c r="F21" s="6"/>
      <c r="G21" s="6" t="s">
        <v>90</v>
      </c>
      <c r="H21" s="6" t="s">
        <v>91</v>
      </c>
      <c r="I21" s="53" t="s">
        <v>123</v>
      </c>
      <c r="J21" s="52" t="s">
        <v>110</v>
      </c>
    </row>
    <row r="22" spans="2:10" x14ac:dyDescent="0.3">
      <c r="B22" s="5" t="s">
        <v>151</v>
      </c>
      <c r="C22" s="5" t="s">
        <v>75</v>
      </c>
      <c r="D22" s="5" t="s">
        <v>152</v>
      </c>
      <c r="E22" s="5" t="s">
        <v>114</v>
      </c>
      <c r="F22" s="5" t="s">
        <v>153</v>
      </c>
      <c r="G22" s="5" t="s">
        <v>90</v>
      </c>
      <c r="H22" s="5" t="s">
        <v>126</v>
      </c>
      <c r="I22" s="51" t="s">
        <v>123</v>
      </c>
      <c r="J22" s="52" t="s">
        <v>110</v>
      </c>
    </row>
    <row r="23" spans="2:10" ht="39.6" x14ac:dyDescent="0.3">
      <c r="B23" s="7" t="s">
        <v>154</v>
      </c>
      <c r="C23" s="7" t="s">
        <v>85</v>
      </c>
      <c r="D23" s="7" t="s">
        <v>114</v>
      </c>
      <c r="E23" s="7" t="s">
        <v>155</v>
      </c>
      <c r="F23" s="7" t="s">
        <v>156</v>
      </c>
      <c r="G23" s="7" t="s">
        <v>90</v>
      </c>
      <c r="H23" s="7" t="s">
        <v>91</v>
      </c>
      <c r="I23" s="54" t="s">
        <v>157</v>
      </c>
      <c r="J23" s="52" t="s">
        <v>158</v>
      </c>
    </row>
    <row r="24" spans="2:10" x14ac:dyDescent="0.3">
      <c r="B24" s="5" t="s">
        <v>159</v>
      </c>
      <c r="C24" s="5" t="s">
        <v>95</v>
      </c>
      <c r="D24" s="5" t="s">
        <v>88</v>
      </c>
      <c r="E24" s="5" t="s">
        <v>88</v>
      </c>
      <c r="F24" s="5" t="s">
        <v>118</v>
      </c>
      <c r="G24" s="5" t="s">
        <v>90</v>
      </c>
      <c r="H24" s="5" t="s">
        <v>91</v>
      </c>
      <c r="I24" s="5"/>
      <c r="J24" s="34"/>
    </row>
    <row r="25" spans="2:10" x14ac:dyDescent="0.3">
      <c r="B25" s="6" t="s">
        <v>160</v>
      </c>
      <c r="C25" s="6" t="s">
        <v>75</v>
      </c>
      <c r="D25" s="6" t="s">
        <v>107</v>
      </c>
      <c r="E25" s="6"/>
      <c r="F25" s="6"/>
      <c r="G25" s="6" t="s">
        <v>103</v>
      </c>
      <c r="H25" s="6" t="s">
        <v>91</v>
      </c>
      <c r="I25" s="6"/>
      <c r="J25" s="34"/>
    </row>
    <row r="26" spans="2:10" ht="30" customHeight="1" x14ac:dyDescent="0.3"/>
    <row r="27" spans="2:10" ht="30" customHeight="1" x14ac:dyDescent="0.3">
      <c r="B27" s="70" t="s">
        <v>22</v>
      </c>
      <c r="C27" s="66"/>
      <c r="D27" s="66"/>
      <c r="E27" s="66"/>
      <c r="F27" s="66"/>
      <c r="G27" s="66"/>
      <c r="H27" s="66"/>
      <c r="I27" s="66"/>
      <c r="J27" s="66"/>
    </row>
    <row r="28" spans="2:10" ht="30" customHeight="1" x14ac:dyDescent="0.3">
      <c r="B28" s="62" t="s">
        <v>161</v>
      </c>
      <c r="C28" s="63"/>
      <c r="D28" s="63"/>
      <c r="E28" s="63"/>
      <c r="F28" s="63"/>
      <c r="G28" s="63"/>
      <c r="H28" s="63"/>
      <c r="I28" s="63"/>
      <c r="J28" s="64"/>
    </row>
    <row r="29" spans="2:10" ht="100.05" customHeight="1" x14ac:dyDescent="0.3">
      <c r="B29" s="56" t="s">
        <v>162</v>
      </c>
      <c r="C29" s="57"/>
      <c r="D29" s="57"/>
      <c r="E29" s="57"/>
      <c r="F29" s="57"/>
      <c r="G29" s="57"/>
      <c r="H29" s="57"/>
      <c r="I29" s="57"/>
      <c r="J29" s="58"/>
    </row>
    <row r="30" spans="2:10" ht="30" customHeight="1" x14ac:dyDescent="0.3">
      <c r="B30" s="59"/>
      <c r="C30" s="60"/>
      <c r="D30" s="60"/>
      <c r="E30" s="60"/>
      <c r="F30" s="60"/>
      <c r="G30" s="60"/>
      <c r="H30" s="60"/>
      <c r="I30" s="60"/>
      <c r="J30" s="61"/>
    </row>
    <row r="31" spans="2:10" ht="28.8" customHeight="1" x14ac:dyDescent="0.3">
      <c r="B31" s="62" t="s">
        <v>163</v>
      </c>
      <c r="C31" s="63"/>
      <c r="D31" s="63"/>
      <c r="E31" s="63"/>
      <c r="F31" s="63"/>
      <c r="G31" s="63"/>
      <c r="H31" s="63"/>
      <c r="I31" s="63"/>
      <c r="J31" s="64"/>
    </row>
    <row r="32" spans="2:10" ht="100.05" customHeight="1" x14ac:dyDescent="0.3">
      <c r="B32" s="56" t="s">
        <v>164</v>
      </c>
      <c r="C32" s="57"/>
      <c r="D32" s="57"/>
      <c r="E32" s="57"/>
      <c r="F32" s="57"/>
      <c r="G32" s="57"/>
      <c r="H32" s="57"/>
      <c r="I32" s="57"/>
      <c r="J32" s="58"/>
    </row>
    <row r="33" spans="2:10" ht="21.75" customHeight="1" x14ac:dyDescent="0.3">
      <c r="B33" s="59"/>
      <c r="C33" s="60"/>
      <c r="D33" s="60"/>
      <c r="E33" s="60"/>
      <c r="F33" s="60"/>
      <c r="G33" s="60"/>
      <c r="H33" s="60"/>
      <c r="I33" s="60"/>
      <c r="J33" s="61"/>
    </row>
    <row r="34" spans="2:10" ht="43.5" customHeight="1" x14ac:dyDescent="0.3">
      <c r="B34" s="62" t="s">
        <v>165</v>
      </c>
      <c r="C34" s="63"/>
      <c r="D34" s="63"/>
      <c r="E34" s="63"/>
      <c r="F34" s="63"/>
      <c r="G34" s="63"/>
      <c r="H34" s="63"/>
      <c r="I34" s="63"/>
      <c r="J34" s="64"/>
    </row>
    <row r="35" spans="2:10" ht="100.05" customHeight="1" x14ac:dyDescent="0.3">
      <c r="B35" s="56" t="s">
        <v>166</v>
      </c>
      <c r="C35" s="57"/>
      <c r="D35" s="57"/>
      <c r="E35" s="57"/>
      <c r="F35" s="57"/>
      <c r="G35" s="57"/>
      <c r="H35" s="57"/>
      <c r="I35" s="57"/>
      <c r="J35" s="58"/>
    </row>
    <row r="36" spans="2:10" ht="21.75" customHeight="1" x14ac:dyDescent="0.3">
      <c r="B36" s="59"/>
      <c r="C36" s="60"/>
      <c r="D36" s="60"/>
      <c r="E36" s="60"/>
      <c r="F36" s="60"/>
      <c r="G36" s="60"/>
      <c r="H36" s="60"/>
      <c r="I36" s="60"/>
      <c r="J36" s="61"/>
    </row>
    <row r="37" spans="2:10" ht="43.5" customHeight="1" x14ac:dyDescent="0.3"/>
    <row r="38" spans="2:10" ht="15" customHeight="1" x14ac:dyDescent="0.3"/>
  </sheetData>
  <mergeCells count="9">
    <mergeCell ref="B35:J36"/>
    <mergeCell ref="B28:J28"/>
    <mergeCell ref="B29:J30"/>
    <mergeCell ref="B31:J31"/>
    <mergeCell ref="B32:J33"/>
    <mergeCell ref="B27:J27"/>
    <mergeCell ref="B1:J1"/>
    <mergeCell ref="B34:J34"/>
    <mergeCell ref="B3:J3"/>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sheetPr>
  <dimension ref="B1:K30"/>
  <sheetViews>
    <sheetView showGridLines="0" topLeftCell="A27" zoomScaleNormal="100" workbookViewId="0">
      <selection activeCell="L1" sqref="L1:L1048576"/>
    </sheetView>
  </sheetViews>
  <sheetFormatPr defaultColWidth="8.6640625" defaultRowHeight="14.4" x14ac:dyDescent="0.3"/>
  <cols>
    <col min="1" max="1" width="3" customWidth="1"/>
    <col min="2" max="2" width="28" customWidth="1"/>
    <col min="3" max="3" width="16" customWidth="1"/>
    <col min="4" max="4" width="30.88671875" customWidth="1"/>
    <col min="5" max="5" width="16" customWidth="1"/>
    <col min="6" max="6" width="3" customWidth="1"/>
    <col min="7" max="7" width="16.77734375" customWidth="1"/>
    <col min="8" max="8" width="18" customWidth="1"/>
    <col min="9" max="9" width="8.88671875" customWidth="1"/>
    <col min="10" max="10" width="21.6640625" customWidth="1"/>
    <col min="11" max="11" width="15.33203125" customWidth="1"/>
  </cols>
  <sheetData>
    <row r="1" spans="2:11" ht="27.75" customHeight="1" x14ac:dyDescent="0.3">
      <c r="B1" s="65" t="s">
        <v>0</v>
      </c>
      <c r="C1" s="66"/>
      <c r="D1" s="66"/>
      <c r="E1" s="66"/>
      <c r="F1" s="66"/>
      <c r="G1" s="66"/>
      <c r="H1" s="66"/>
      <c r="I1" s="66"/>
      <c r="J1" s="66"/>
      <c r="K1" s="66"/>
    </row>
    <row r="2" spans="2:11" ht="6" customHeight="1" x14ac:dyDescent="0.3"/>
    <row r="3" spans="2:11" ht="21.75" customHeight="1" thickBot="1" x14ac:dyDescent="0.35">
      <c r="B3" s="71" t="s">
        <v>1</v>
      </c>
      <c r="C3" s="66"/>
      <c r="D3" s="66"/>
      <c r="E3" s="66"/>
      <c r="F3" s="66"/>
      <c r="G3" s="66"/>
      <c r="H3" s="66"/>
      <c r="I3" s="66"/>
      <c r="J3" s="66"/>
      <c r="K3" s="66"/>
    </row>
    <row r="4" spans="2:11" ht="51.75" customHeight="1" thickBot="1" x14ac:dyDescent="0.35">
      <c r="B4" s="67" t="s">
        <v>2</v>
      </c>
      <c r="C4" s="68"/>
      <c r="D4" s="68"/>
      <c r="E4" s="68"/>
      <c r="F4" s="68"/>
      <c r="G4" s="68"/>
      <c r="H4" s="68"/>
      <c r="I4" s="68"/>
      <c r="J4" s="68"/>
      <c r="K4" s="69"/>
    </row>
    <row r="5" spans="2:11" ht="6" customHeight="1" x14ac:dyDescent="0.3"/>
    <row r="6" spans="2:11" ht="21.75" customHeight="1" x14ac:dyDescent="0.3">
      <c r="G6" s="2" t="s">
        <v>3</v>
      </c>
      <c r="H6" s="2" t="s">
        <v>4</v>
      </c>
      <c r="J6" s="35" t="s">
        <v>5</v>
      </c>
      <c r="K6" s="35"/>
    </row>
    <row r="7" spans="2:11" ht="33" customHeight="1" x14ac:dyDescent="0.3">
      <c r="G7" s="8" t="s">
        <v>6</v>
      </c>
      <c r="H7" s="9">
        <v>8</v>
      </c>
      <c r="J7" s="3" t="s">
        <v>7</v>
      </c>
      <c r="K7" s="9">
        <f>AVERAGE(H7:H16)</f>
        <v>9.5</v>
      </c>
    </row>
    <row r="8" spans="2:11" ht="33" customHeight="1" x14ac:dyDescent="0.3">
      <c r="G8" s="10" t="s">
        <v>8</v>
      </c>
      <c r="H8" s="9">
        <v>10</v>
      </c>
      <c r="J8" s="3" t="s">
        <v>9</v>
      </c>
      <c r="K8" s="9">
        <f>MIN(H7:H16)</f>
        <v>8</v>
      </c>
    </row>
    <row r="9" spans="2:11" ht="33" customHeight="1" x14ac:dyDescent="0.3">
      <c r="G9" s="8" t="s">
        <v>10</v>
      </c>
      <c r="H9" s="9">
        <v>9</v>
      </c>
      <c r="J9" s="3" t="s">
        <v>11</v>
      </c>
      <c r="K9" s="9">
        <f>MAX(H7:H16)</f>
        <v>12</v>
      </c>
    </row>
    <row r="10" spans="2:11" ht="33" customHeight="1" x14ac:dyDescent="0.3">
      <c r="G10" s="10" t="s">
        <v>12</v>
      </c>
      <c r="H10" s="9">
        <v>11</v>
      </c>
      <c r="J10" s="3" t="s">
        <v>13</v>
      </c>
      <c r="K10" s="26">
        <f>STDEV(H7:H16)</f>
        <v>1.35400640077266</v>
      </c>
    </row>
    <row r="11" spans="2:11" ht="33" customHeight="1" x14ac:dyDescent="0.3">
      <c r="G11" s="8" t="s">
        <v>14</v>
      </c>
      <c r="H11" s="9">
        <v>8</v>
      </c>
      <c r="J11" s="24" t="s">
        <v>15</v>
      </c>
      <c r="K11" s="25">
        <f>STDEV(H7:H16)/AVERAGE(H7:H16)</f>
        <v>0.14252698955501683</v>
      </c>
    </row>
    <row r="12" spans="2:11" ht="33" customHeight="1" x14ac:dyDescent="0.3">
      <c r="G12" s="10" t="s">
        <v>16</v>
      </c>
      <c r="H12" s="9">
        <v>10</v>
      </c>
      <c r="J12" s="3" t="s">
        <v>17</v>
      </c>
      <c r="K12" s="9">
        <f>K7*4</f>
        <v>38</v>
      </c>
    </row>
    <row r="13" spans="2:11" ht="21.75" customHeight="1" x14ac:dyDescent="0.3">
      <c r="G13" s="8" t="s">
        <v>18</v>
      </c>
      <c r="H13" s="9">
        <v>9</v>
      </c>
    </row>
    <row r="14" spans="2:11" ht="21.75" customHeight="1" x14ac:dyDescent="0.3">
      <c r="G14" s="10" t="s">
        <v>19</v>
      </c>
      <c r="H14" s="9">
        <v>12</v>
      </c>
    </row>
    <row r="15" spans="2:11" ht="21.75" customHeight="1" x14ac:dyDescent="0.3">
      <c r="G15" s="8" t="s">
        <v>20</v>
      </c>
      <c r="H15" s="9">
        <v>8</v>
      </c>
    </row>
    <row r="16" spans="2:11" ht="21.75" customHeight="1" x14ac:dyDescent="0.3">
      <c r="G16" s="10" t="s">
        <v>21</v>
      </c>
      <c r="H16" s="9">
        <v>10</v>
      </c>
    </row>
    <row r="18" spans="2:5" ht="7.5" customHeight="1" x14ac:dyDescent="0.3"/>
    <row r="19" spans="2:5" ht="21.75" customHeight="1" x14ac:dyDescent="0.3"/>
    <row r="20" spans="2:5" ht="15" customHeight="1" x14ac:dyDescent="0.3"/>
    <row r="21" spans="2:5" ht="21.75" customHeight="1" x14ac:dyDescent="0.3">
      <c r="B21" s="70" t="s">
        <v>22</v>
      </c>
      <c r="C21" s="66"/>
      <c r="D21" s="66"/>
      <c r="E21" s="66"/>
    </row>
    <row r="22" spans="2:5" ht="43.5" customHeight="1" x14ac:dyDescent="0.3">
      <c r="B22" s="62" t="s">
        <v>23</v>
      </c>
      <c r="C22" s="63"/>
      <c r="D22" s="63"/>
      <c r="E22" s="64"/>
    </row>
    <row r="23" spans="2:5" ht="100.05" customHeight="1" x14ac:dyDescent="0.3">
      <c r="B23" s="56" t="s">
        <v>24</v>
      </c>
      <c r="C23" s="57"/>
      <c r="D23" s="57"/>
      <c r="E23" s="58"/>
    </row>
    <row r="24" spans="2:5" ht="21.75" customHeight="1" x14ac:dyDescent="0.3">
      <c r="B24" s="59"/>
      <c r="C24" s="60"/>
      <c r="D24" s="60"/>
      <c r="E24" s="61"/>
    </row>
    <row r="25" spans="2:5" ht="43.5" customHeight="1" x14ac:dyDescent="0.3">
      <c r="B25" s="62" t="s">
        <v>25</v>
      </c>
      <c r="C25" s="63"/>
      <c r="D25" s="63"/>
      <c r="E25" s="64"/>
    </row>
    <row r="26" spans="2:5" ht="100.05" customHeight="1" x14ac:dyDescent="0.3">
      <c r="B26" s="56" t="s">
        <v>26</v>
      </c>
      <c r="C26" s="57"/>
      <c r="D26" s="57"/>
      <c r="E26" s="58"/>
    </row>
    <row r="27" spans="2:5" ht="6" customHeight="1" x14ac:dyDescent="0.3">
      <c r="B27" s="59"/>
      <c r="C27" s="60"/>
      <c r="D27" s="60"/>
      <c r="E27" s="61"/>
    </row>
    <row r="28" spans="2:5" ht="51.75" customHeight="1" x14ac:dyDescent="0.3">
      <c r="B28" s="62" t="s">
        <v>27</v>
      </c>
      <c r="C28" s="63"/>
      <c r="D28" s="63"/>
      <c r="E28" s="64"/>
    </row>
    <row r="29" spans="2:5" ht="100.05" customHeight="1" x14ac:dyDescent="0.3">
      <c r="B29" s="56" t="s">
        <v>28</v>
      </c>
      <c r="C29" s="57"/>
      <c r="D29" s="57"/>
      <c r="E29" s="58"/>
    </row>
    <row r="30" spans="2:5" ht="15" customHeight="1" x14ac:dyDescent="0.3">
      <c r="B30" s="59"/>
      <c r="C30" s="60"/>
      <c r="D30" s="60"/>
      <c r="E30" s="61"/>
    </row>
  </sheetData>
  <mergeCells count="10">
    <mergeCell ref="B29:E30"/>
    <mergeCell ref="B22:E22"/>
    <mergeCell ref="B1:K1"/>
    <mergeCell ref="B23:E24"/>
    <mergeCell ref="B4:K4"/>
    <mergeCell ref="B21:E21"/>
    <mergeCell ref="B26:E27"/>
    <mergeCell ref="B25:E25"/>
    <mergeCell ref="B28:E28"/>
    <mergeCell ref="B3:K3"/>
  </mergeCells>
  <pageMargins left="0.75" right="0.75" top="1" bottom="1"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F57"/>
  <sheetViews>
    <sheetView showGridLines="0" topLeftCell="A55" zoomScaleNormal="100" workbookViewId="0">
      <selection activeCell="G1" sqref="G1:G1048576"/>
    </sheetView>
  </sheetViews>
  <sheetFormatPr defaultColWidth="8.6640625" defaultRowHeight="14.4" x14ac:dyDescent="0.3"/>
  <cols>
    <col min="1" max="1" width="3" customWidth="1"/>
    <col min="2" max="2" width="28.77734375" customWidth="1"/>
    <col min="3" max="3" width="15.44140625" customWidth="1"/>
    <col min="4" max="4" width="56.88671875" customWidth="1"/>
    <col min="5" max="5" width="12.77734375" customWidth="1"/>
    <col min="6" max="6" width="16.77734375" customWidth="1"/>
  </cols>
  <sheetData>
    <row r="1" spans="2:6" ht="27.75" customHeight="1" x14ac:dyDescent="0.3">
      <c r="B1" s="73" t="s">
        <v>167</v>
      </c>
      <c r="C1" s="66"/>
      <c r="D1" s="66"/>
    </row>
    <row r="2" spans="2:6" ht="6" customHeight="1" x14ac:dyDescent="0.3"/>
    <row r="3" spans="2:6" ht="21.75" customHeight="1" x14ac:dyDescent="0.3">
      <c r="B3" s="78" t="s">
        <v>168</v>
      </c>
      <c r="C3" s="66"/>
      <c r="D3" s="66"/>
    </row>
    <row r="4" spans="2:6" ht="51.75" customHeight="1" x14ac:dyDescent="0.3">
      <c r="B4" s="72" t="s">
        <v>169</v>
      </c>
      <c r="C4" s="63"/>
      <c r="D4" s="64"/>
    </row>
    <row r="5" spans="2:6" ht="6" customHeight="1" x14ac:dyDescent="0.3"/>
    <row r="6" spans="2:6" ht="11.4" customHeight="1" x14ac:dyDescent="0.3">
      <c r="E6" s="36" t="s">
        <v>170</v>
      </c>
      <c r="F6" s="36" t="s">
        <v>171</v>
      </c>
    </row>
    <row r="7" spans="2:6" ht="11.4" customHeight="1" x14ac:dyDescent="0.3">
      <c r="E7" s="37" t="s">
        <v>172</v>
      </c>
      <c r="F7" s="38">
        <v>2</v>
      </c>
    </row>
    <row r="8" spans="2:6" ht="11.4" customHeight="1" x14ac:dyDescent="0.3">
      <c r="E8" s="39" t="s">
        <v>173</v>
      </c>
      <c r="F8" s="40">
        <v>3</v>
      </c>
    </row>
    <row r="9" spans="2:6" ht="11.4" customHeight="1" x14ac:dyDescent="0.3">
      <c r="E9" s="37" t="s">
        <v>174</v>
      </c>
      <c r="F9" s="38">
        <v>4</v>
      </c>
    </row>
    <row r="10" spans="2:6" ht="11.4" customHeight="1" x14ac:dyDescent="0.3">
      <c r="E10" s="39" t="s">
        <v>175</v>
      </c>
      <c r="F10" s="40">
        <v>4</v>
      </c>
    </row>
    <row r="11" spans="2:6" ht="11.4" customHeight="1" x14ac:dyDescent="0.3">
      <c r="E11" s="37" t="s">
        <v>176</v>
      </c>
      <c r="F11" s="38">
        <v>5</v>
      </c>
    </row>
    <row r="12" spans="2:6" ht="11.4" customHeight="1" x14ac:dyDescent="0.3">
      <c r="E12" s="39" t="s">
        <v>177</v>
      </c>
      <c r="F12" s="40">
        <v>5</v>
      </c>
    </row>
    <row r="13" spans="2:6" ht="11.4" customHeight="1" x14ac:dyDescent="0.3">
      <c r="E13" s="37" t="s">
        <v>178</v>
      </c>
      <c r="F13" s="38">
        <v>6</v>
      </c>
    </row>
    <row r="14" spans="2:6" ht="11.4" customHeight="1" x14ac:dyDescent="0.3">
      <c r="E14" s="39" t="s">
        <v>179</v>
      </c>
      <c r="F14" s="40">
        <v>6</v>
      </c>
    </row>
    <row r="15" spans="2:6" ht="11.4" customHeight="1" x14ac:dyDescent="0.3">
      <c r="E15" s="37" t="s">
        <v>180</v>
      </c>
      <c r="F15" s="38">
        <v>7</v>
      </c>
    </row>
    <row r="16" spans="2:6" ht="11.4" customHeight="1" x14ac:dyDescent="0.3">
      <c r="E16" s="39" t="s">
        <v>181</v>
      </c>
      <c r="F16" s="40">
        <v>7</v>
      </c>
    </row>
    <row r="17" spans="5:6" ht="11.4" customHeight="1" x14ac:dyDescent="0.3">
      <c r="E17" s="37" t="s">
        <v>182</v>
      </c>
      <c r="F17" s="38">
        <v>8</v>
      </c>
    </row>
    <row r="18" spans="5:6" ht="11.4" customHeight="1" x14ac:dyDescent="0.3">
      <c r="E18" s="39" t="s">
        <v>183</v>
      </c>
      <c r="F18" s="40">
        <v>8</v>
      </c>
    </row>
    <row r="19" spans="5:6" ht="11.4" customHeight="1" x14ac:dyDescent="0.3">
      <c r="E19" s="37" t="s">
        <v>184</v>
      </c>
      <c r="F19" s="38">
        <v>8</v>
      </c>
    </row>
    <row r="20" spans="5:6" ht="11.4" customHeight="1" x14ac:dyDescent="0.3">
      <c r="E20" s="39" t="s">
        <v>185</v>
      </c>
      <c r="F20" s="40">
        <v>9</v>
      </c>
    </row>
    <row r="21" spans="5:6" ht="11.4" customHeight="1" x14ac:dyDescent="0.3">
      <c r="E21" s="37" t="s">
        <v>186</v>
      </c>
      <c r="F21" s="38">
        <v>9</v>
      </c>
    </row>
    <row r="22" spans="5:6" ht="11.4" customHeight="1" x14ac:dyDescent="0.3">
      <c r="E22" s="39" t="s">
        <v>187</v>
      </c>
      <c r="F22" s="40">
        <v>10</v>
      </c>
    </row>
    <row r="23" spans="5:6" ht="11.4" customHeight="1" x14ac:dyDescent="0.3">
      <c r="E23" s="37" t="s">
        <v>188</v>
      </c>
      <c r="F23" s="38">
        <v>10</v>
      </c>
    </row>
    <row r="24" spans="5:6" ht="11.4" customHeight="1" x14ac:dyDescent="0.3">
      <c r="E24" s="39" t="s">
        <v>189</v>
      </c>
      <c r="F24" s="40">
        <v>11</v>
      </c>
    </row>
    <row r="25" spans="5:6" ht="11.4" customHeight="1" x14ac:dyDescent="0.3">
      <c r="E25" s="37" t="s">
        <v>190</v>
      </c>
      <c r="F25" s="38">
        <v>12</v>
      </c>
    </row>
    <row r="26" spans="5:6" ht="11.4" customHeight="1" x14ac:dyDescent="0.3">
      <c r="E26" s="39" t="s">
        <v>191</v>
      </c>
      <c r="F26" s="40">
        <v>12</v>
      </c>
    </row>
    <row r="27" spans="5:6" ht="11.4" customHeight="1" x14ac:dyDescent="0.3">
      <c r="E27" s="37" t="s">
        <v>192</v>
      </c>
      <c r="F27" s="38">
        <v>13</v>
      </c>
    </row>
    <row r="28" spans="5:6" ht="11.4" customHeight="1" x14ac:dyDescent="0.3">
      <c r="E28" s="39" t="s">
        <v>193</v>
      </c>
      <c r="F28" s="40">
        <v>14</v>
      </c>
    </row>
    <row r="29" spans="5:6" ht="11.4" customHeight="1" x14ac:dyDescent="0.3">
      <c r="E29" s="37" t="s">
        <v>194</v>
      </c>
      <c r="F29" s="38">
        <v>15</v>
      </c>
    </row>
    <row r="30" spans="5:6" ht="11.4" customHeight="1" x14ac:dyDescent="0.3">
      <c r="E30" s="39" t="s">
        <v>195</v>
      </c>
      <c r="F30" s="40">
        <v>16</v>
      </c>
    </row>
    <row r="31" spans="5:6" ht="11.4" customHeight="1" x14ac:dyDescent="0.3">
      <c r="E31" s="37" t="s">
        <v>196</v>
      </c>
      <c r="F31" s="38">
        <v>18</v>
      </c>
    </row>
    <row r="32" spans="5:6" ht="11.4" customHeight="1" x14ac:dyDescent="0.3">
      <c r="E32" s="39" t="s">
        <v>197</v>
      </c>
      <c r="F32" s="41">
        <v>21</v>
      </c>
    </row>
    <row r="33" spans="2:6" ht="11.4" customHeight="1" x14ac:dyDescent="0.3">
      <c r="E33" s="37" t="s">
        <v>198</v>
      </c>
      <c r="F33" s="41">
        <v>24</v>
      </c>
    </row>
    <row r="34" spans="2:6" ht="11.4" customHeight="1" x14ac:dyDescent="0.3">
      <c r="E34" s="39" t="s">
        <v>199</v>
      </c>
      <c r="F34" s="41">
        <v>27</v>
      </c>
    </row>
    <row r="35" spans="2:6" ht="11.4" customHeight="1" x14ac:dyDescent="0.3">
      <c r="E35" s="37" t="s">
        <v>200</v>
      </c>
      <c r="F35" s="41">
        <v>35</v>
      </c>
    </row>
    <row r="36" spans="2:6" ht="11.4" customHeight="1" x14ac:dyDescent="0.3">
      <c r="E36" s="39" t="s">
        <v>201</v>
      </c>
      <c r="F36" s="41">
        <v>42</v>
      </c>
    </row>
    <row r="38" spans="2:6" ht="7.5" customHeight="1" x14ac:dyDescent="0.3"/>
    <row r="39" spans="2:6" ht="21.75" customHeight="1" x14ac:dyDescent="0.3">
      <c r="B39" s="35" t="s">
        <v>5</v>
      </c>
      <c r="C39" s="35"/>
    </row>
    <row r="40" spans="2:6" ht="22.2" customHeight="1" x14ac:dyDescent="0.3">
      <c r="B40" s="8" t="s">
        <v>202</v>
      </c>
      <c r="C40" s="27">
        <f>AVERAGE(F7:F36)</f>
        <v>12.366666666666667</v>
      </c>
    </row>
    <row r="41" spans="2:6" ht="22.2" customHeight="1" x14ac:dyDescent="0.3">
      <c r="B41" s="8" t="s">
        <v>203</v>
      </c>
      <c r="C41" s="13">
        <f>PERCENTILE(F7:F36,0.5)</f>
        <v>9.5</v>
      </c>
    </row>
    <row r="42" spans="2:6" ht="22.2" customHeight="1" x14ac:dyDescent="0.3">
      <c r="B42" s="8" t="s">
        <v>204</v>
      </c>
      <c r="C42" s="13">
        <f>PERCENTILE(F7:F36,0.75)</f>
        <v>14.75</v>
      </c>
    </row>
    <row r="43" spans="2:6" ht="22.2" customHeight="1" x14ac:dyDescent="0.3">
      <c r="B43" s="42" t="s">
        <v>205</v>
      </c>
      <c r="C43" s="42">
        <f>PERCENTILE(F7:F36,0.85)</f>
        <v>19.949999999999996</v>
      </c>
    </row>
    <row r="44" spans="2:6" ht="22.2" customHeight="1" x14ac:dyDescent="0.3">
      <c r="B44" s="8" t="s">
        <v>206</v>
      </c>
      <c r="C44" s="13">
        <f>PERCENTILE(F7:F36,0.95)</f>
        <v>31.399999999999977</v>
      </c>
    </row>
    <row r="45" spans="2:6" ht="22.2" customHeight="1" x14ac:dyDescent="0.3">
      <c r="B45" s="8" t="s">
        <v>207</v>
      </c>
      <c r="C45" s="13">
        <f>MAX(F7:F36)</f>
        <v>42</v>
      </c>
    </row>
    <row r="46" spans="2:6" ht="25.8" customHeight="1" x14ac:dyDescent="0.3"/>
    <row r="47" spans="2:6" ht="21.75" customHeight="1" x14ac:dyDescent="0.3">
      <c r="B47" s="70" t="s">
        <v>208</v>
      </c>
      <c r="C47" s="66"/>
      <c r="D47" s="66"/>
    </row>
    <row r="48" spans="2:6" ht="21.75" customHeight="1" x14ac:dyDescent="0.3">
      <c r="B48" s="62" t="s">
        <v>209</v>
      </c>
      <c r="C48" s="63"/>
      <c r="D48" s="64"/>
    </row>
    <row r="49" spans="2:4" ht="100.05" customHeight="1" x14ac:dyDescent="0.3">
      <c r="B49" s="56" t="s">
        <v>210</v>
      </c>
      <c r="C49" s="57"/>
      <c r="D49" s="58"/>
    </row>
    <row r="50" spans="2:4" ht="15" customHeight="1" x14ac:dyDescent="0.3">
      <c r="B50" s="59"/>
      <c r="C50" s="60"/>
      <c r="D50" s="61"/>
    </row>
    <row r="51" spans="2:4" ht="21.75" customHeight="1" x14ac:dyDescent="0.3">
      <c r="B51" s="62" t="s">
        <v>211</v>
      </c>
      <c r="C51" s="63"/>
      <c r="D51" s="64"/>
    </row>
    <row r="52" spans="2:4" ht="100.05" customHeight="1" x14ac:dyDescent="0.3">
      <c r="B52" s="56" t="s">
        <v>212</v>
      </c>
      <c r="C52" s="57"/>
      <c r="D52" s="58"/>
    </row>
    <row r="53" spans="2:4" ht="15" customHeight="1" x14ac:dyDescent="0.3">
      <c r="B53" s="59"/>
      <c r="C53" s="60"/>
      <c r="D53" s="61"/>
    </row>
    <row r="54" spans="2:4" ht="21.75" customHeight="1" x14ac:dyDescent="0.3">
      <c r="B54" s="62" t="s">
        <v>213</v>
      </c>
      <c r="C54" s="63"/>
      <c r="D54" s="64"/>
    </row>
    <row r="55" spans="2:4" ht="100.05" customHeight="1" x14ac:dyDescent="0.3">
      <c r="B55" s="56" t="s">
        <v>214</v>
      </c>
      <c r="C55" s="57"/>
      <c r="D55" s="58"/>
    </row>
    <row r="56" spans="2:4" ht="15" customHeight="1" x14ac:dyDescent="0.3">
      <c r="B56" s="59"/>
      <c r="C56" s="60"/>
      <c r="D56" s="61"/>
    </row>
    <row r="57" spans="2:4" ht="6" customHeight="1" x14ac:dyDescent="0.3"/>
  </sheetData>
  <mergeCells count="10">
    <mergeCell ref="B55:D56"/>
    <mergeCell ref="B3:D3"/>
    <mergeCell ref="B54:D54"/>
    <mergeCell ref="B48:D48"/>
    <mergeCell ref="B1:D1"/>
    <mergeCell ref="B4:D4"/>
    <mergeCell ref="B49:D50"/>
    <mergeCell ref="B52:D53"/>
    <mergeCell ref="B51:D51"/>
    <mergeCell ref="B47:D47"/>
  </mergeCells>
  <pageMargins left="0.75" right="0.75" top="1" bottom="1"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B1:T36"/>
  <sheetViews>
    <sheetView showGridLines="0" zoomScaleNormal="100" workbookViewId="0">
      <selection activeCell="U3" sqref="U1:V1048576"/>
    </sheetView>
  </sheetViews>
  <sheetFormatPr defaultColWidth="8.6640625" defaultRowHeight="14.4" x14ac:dyDescent="0.3"/>
  <cols>
    <col min="1" max="1" width="3" customWidth="1"/>
    <col min="2" max="2" width="8" customWidth="1"/>
    <col min="3" max="7" width="13" customWidth="1"/>
    <col min="8" max="8" width="20" customWidth="1"/>
    <col min="9" max="9" width="3" customWidth="1"/>
  </cols>
  <sheetData>
    <row r="1" spans="2:20" ht="27.75" customHeight="1" x14ac:dyDescent="0.3">
      <c r="B1" s="65" t="s">
        <v>215</v>
      </c>
      <c r="C1" s="66"/>
      <c r="D1" s="66"/>
      <c r="E1" s="66"/>
      <c r="F1" s="66"/>
      <c r="G1" s="66"/>
      <c r="H1" s="66"/>
      <c r="I1" s="66"/>
      <c r="J1" s="66"/>
      <c r="K1" s="66"/>
      <c r="L1" s="66"/>
      <c r="M1" s="66"/>
      <c r="N1" s="66"/>
      <c r="O1" s="66"/>
      <c r="P1" s="66"/>
      <c r="Q1" s="66"/>
      <c r="R1" s="66"/>
      <c r="S1" s="66"/>
      <c r="T1" s="66"/>
    </row>
    <row r="2" spans="2:20" ht="6" customHeight="1" x14ac:dyDescent="0.3"/>
    <row r="3" spans="2:20" ht="21.75" customHeight="1" x14ac:dyDescent="0.3">
      <c r="B3" s="78" t="s">
        <v>216</v>
      </c>
      <c r="C3" s="66"/>
      <c r="D3" s="66"/>
      <c r="E3" s="66"/>
      <c r="F3" s="66"/>
      <c r="G3" s="66"/>
      <c r="H3" s="66"/>
    </row>
    <row r="4" spans="2:20" ht="51.75" customHeight="1" x14ac:dyDescent="0.3">
      <c r="B4" s="72" t="s">
        <v>217</v>
      </c>
      <c r="C4" s="63"/>
      <c r="D4" s="63"/>
      <c r="E4" s="63"/>
      <c r="F4" s="63"/>
      <c r="G4" s="63"/>
      <c r="H4" s="64"/>
    </row>
    <row r="5" spans="2:20" ht="6" customHeight="1" x14ac:dyDescent="0.3"/>
    <row r="6" spans="2:20" ht="21.75" customHeight="1" x14ac:dyDescent="0.3">
      <c r="B6" s="2" t="s">
        <v>76</v>
      </c>
      <c r="C6" s="2" t="s">
        <v>78</v>
      </c>
      <c r="D6" s="2" t="s">
        <v>79</v>
      </c>
      <c r="E6" s="2" t="s">
        <v>80</v>
      </c>
      <c r="F6" s="2" t="s">
        <v>30</v>
      </c>
      <c r="G6" s="2" t="s">
        <v>31</v>
      </c>
      <c r="H6" s="2" t="s">
        <v>218</v>
      </c>
    </row>
    <row r="7" spans="2:20" ht="21.75" customHeight="1" x14ac:dyDescent="0.3">
      <c r="B7" s="5" t="s">
        <v>219</v>
      </c>
      <c r="C7" s="5" t="s">
        <v>87</v>
      </c>
      <c r="D7" s="5" t="s">
        <v>87</v>
      </c>
      <c r="E7" s="5" t="s">
        <v>118</v>
      </c>
      <c r="F7" s="5">
        <v>4</v>
      </c>
      <c r="G7" s="5">
        <v>4</v>
      </c>
      <c r="H7" s="5">
        <v>0</v>
      </c>
    </row>
    <row r="8" spans="2:20" ht="21.75" customHeight="1" x14ac:dyDescent="0.3">
      <c r="B8" s="6" t="s">
        <v>220</v>
      </c>
      <c r="C8" s="6" t="s">
        <v>96</v>
      </c>
      <c r="D8" s="6" t="s">
        <v>97</v>
      </c>
      <c r="E8" s="6" t="s">
        <v>141</v>
      </c>
      <c r="F8" s="14">
        <v>11</v>
      </c>
      <c r="G8" s="14">
        <v>4</v>
      </c>
      <c r="H8" s="14">
        <v>7</v>
      </c>
    </row>
    <row r="9" spans="2:20" ht="21.75" customHeight="1" x14ac:dyDescent="0.3">
      <c r="B9" s="5" t="s">
        <v>221</v>
      </c>
      <c r="C9" s="5" t="s">
        <v>88</v>
      </c>
      <c r="D9" s="5" t="s">
        <v>88</v>
      </c>
      <c r="E9" s="5" t="s">
        <v>97</v>
      </c>
      <c r="F9" s="5">
        <v>5</v>
      </c>
      <c r="G9" s="5">
        <v>5</v>
      </c>
      <c r="H9" s="5">
        <v>0</v>
      </c>
    </row>
    <row r="10" spans="2:20" ht="21.75" customHeight="1" x14ac:dyDescent="0.3">
      <c r="B10" s="6" t="s">
        <v>222</v>
      </c>
      <c r="C10" s="6" t="s">
        <v>102</v>
      </c>
      <c r="D10" s="6" t="s">
        <v>147</v>
      </c>
      <c r="E10" s="6" t="s">
        <v>223</v>
      </c>
      <c r="F10" s="14">
        <v>18</v>
      </c>
      <c r="G10" s="14">
        <v>4</v>
      </c>
      <c r="H10" s="14">
        <v>14</v>
      </c>
    </row>
    <row r="11" spans="2:20" ht="21.75" customHeight="1" x14ac:dyDescent="0.3">
      <c r="B11" s="5" t="s">
        <v>224</v>
      </c>
      <c r="C11" s="5" t="s">
        <v>97</v>
      </c>
      <c r="D11" s="5" t="s">
        <v>130</v>
      </c>
      <c r="E11" s="5" t="s">
        <v>108</v>
      </c>
      <c r="F11" s="5">
        <v>5</v>
      </c>
      <c r="G11" s="5">
        <v>4</v>
      </c>
      <c r="H11" s="5">
        <v>1</v>
      </c>
    </row>
    <row r="12" spans="2:20" ht="21.75" customHeight="1" x14ac:dyDescent="0.3">
      <c r="B12" s="6" t="s">
        <v>225</v>
      </c>
      <c r="C12" s="6" t="s">
        <v>89</v>
      </c>
      <c r="D12" s="6" t="s">
        <v>153</v>
      </c>
      <c r="E12" s="6" t="s">
        <v>226</v>
      </c>
      <c r="F12" s="14">
        <v>17</v>
      </c>
      <c r="G12" s="14">
        <v>4</v>
      </c>
      <c r="H12" s="14">
        <v>13</v>
      </c>
    </row>
    <row r="13" spans="2:20" ht="21.75" customHeight="1" x14ac:dyDescent="0.3">
      <c r="B13" s="5" t="s">
        <v>227</v>
      </c>
      <c r="C13" s="5" t="s">
        <v>141</v>
      </c>
      <c r="D13" s="5" t="s">
        <v>108</v>
      </c>
      <c r="E13" s="5" t="s">
        <v>107</v>
      </c>
      <c r="F13" s="5">
        <v>6</v>
      </c>
      <c r="G13" s="5">
        <v>5</v>
      </c>
      <c r="H13" s="5">
        <v>1</v>
      </c>
    </row>
    <row r="14" spans="2:20" ht="21.75" customHeight="1" x14ac:dyDescent="0.3">
      <c r="B14" s="6" t="s">
        <v>228</v>
      </c>
      <c r="C14" s="6" t="s">
        <v>108</v>
      </c>
      <c r="D14" s="6" t="s">
        <v>229</v>
      </c>
      <c r="E14" s="6" t="s">
        <v>230</v>
      </c>
      <c r="F14" s="14">
        <v>19</v>
      </c>
      <c r="G14" s="14">
        <v>4</v>
      </c>
      <c r="H14" s="14">
        <v>15</v>
      </c>
    </row>
    <row r="15" spans="2:20" ht="21.75" customHeight="1" x14ac:dyDescent="0.3">
      <c r="B15" s="5" t="s">
        <v>231</v>
      </c>
      <c r="C15" s="5" t="s">
        <v>114</v>
      </c>
      <c r="D15" s="5" t="s">
        <v>155</v>
      </c>
      <c r="E15" s="5" t="s">
        <v>156</v>
      </c>
      <c r="F15" s="5">
        <v>6</v>
      </c>
      <c r="G15" s="5">
        <v>5</v>
      </c>
      <c r="H15" s="5">
        <v>1</v>
      </c>
    </row>
    <row r="16" spans="2:20" ht="21.75" customHeight="1" x14ac:dyDescent="0.3">
      <c r="B16" s="6" t="s">
        <v>232</v>
      </c>
      <c r="C16" s="6" t="s">
        <v>107</v>
      </c>
      <c r="D16" s="6" t="s">
        <v>233</v>
      </c>
      <c r="E16" s="6" t="s">
        <v>234</v>
      </c>
      <c r="F16" s="14">
        <v>19</v>
      </c>
      <c r="G16" s="14">
        <v>3</v>
      </c>
      <c r="H16" s="14">
        <v>16</v>
      </c>
    </row>
    <row r="17" spans="2:8" ht="21.75" customHeight="1" x14ac:dyDescent="0.3">
      <c r="B17" s="5" t="s">
        <v>235</v>
      </c>
      <c r="C17" s="5" t="s">
        <v>147</v>
      </c>
      <c r="D17" s="5" t="s">
        <v>236</v>
      </c>
      <c r="E17" s="5" t="s">
        <v>237</v>
      </c>
      <c r="F17" s="5">
        <v>5</v>
      </c>
      <c r="G17" s="5">
        <v>4</v>
      </c>
      <c r="H17" s="5">
        <v>1</v>
      </c>
    </row>
    <row r="18" spans="2:8" ht="21.75" customHeight="1" x14ac:dyDescent="0.3">
      <c r="B18" s="7" t="s">
        <v>238</v>
      </c>
      <c r="C18" s="7" t="s">
        <v>153</v>
      </c>
      <c r="D18" s="7" t="s">
        <v>223</v>
      </c>
      <c r="E18" s="7" t="s">
        <v>229</v>
      </c>
      <c r="F18" s="7">
        <v>5</v>
      </c>
      <c r="G18" s="7">
        <v>4</v>
      </c>
      <c r="H18" s="7">
        <v>1</v>
      </c>
    </row>
    <row r="19" spans="2:8" ht="21.75" customHeight="1" x14ac:dyDescent="0.3">
      <c r="B19" s="6" t="s">
        <v>239</v>
      </c>
      <c r="C19" s="6" t="s">
        <v>240</v>
      </c>
      <c r="D19" s="6" t="s">
        <v>241</v>
      </c>
      <c r="E19" s="6" t="s">
        <v>242</v>
      </c>
      <c r="F19" s="14">
        <v>19</v>
      </c>
      <c r="G19" s="14">
        <v>4</v>
      </c>
      <c r="H19" s="14">
        <v>15</v>
      </c>
    </row>
    <row r="20" spans="2:8" ht="21.75" customHeight="1" x14ac:dyDescent="0.3">
      <c r="B20" s="7" t="s">
        <v>243</v>
      </c>
      <c r="C20" s="7" t="s">
        <v>229</v>
      </c>
      <c r="D20" s="7" t="s">
        <v>244</v>
      </c>
      <c r="E20" s="7" t="s">
        <v>245</v>
      </c>
      <c r="F20" s="7">
        <v>5</v>
      </c>
      <c r="G20" s="7">
        <v>4</v>
      </c>
      <c r="H20" s="7">
        <v>1</v>
      </c>
    </row>
    <row r="21" spans="2:8" ht="21.75" customHeight="1" x14ac:dyDescent="0.3">
      <c r="B21" s="6" t="s">
        <v>246</v>
      </c>
      <c r="C21" s="6" t="s">
        <v>247</v>
      </c>
      <c r="D21" s="6" t="s">
        <v>248</v>
      </c>
      <c r="E21" s="6" t="s">
        <v>249</v>
      </c>
      <c r="F21" s="14">
        <v>20</v>
      </c>
      <c r="G21" s="14">
        <v>4</v>
      </c>
      <c r="H21" s="14">
        <v>16</v>
      </c>
    </row>
    <row r="24" spans="2:8" ht="7.5" customHeight="1" x14ac:dyDescent="0.3"/>
    <row r="25" spans="2:8" ht="21.75" customHeight="1" x14ac:dyDescent="0.3">
      <c r="B25" s="70" t="s">
        <v>22</v>
      </c>
      <c r="C25" s="66"/>
      <c r="D25" s="66"/>
      <c r="E25" s="66"/>
      <c r="F25" s="66"/>
      <c r="G25" s="66"/>
      <c r="H25" s="66"/>
    </row>
    <row r="26" spans="2:8" ht="21.75" customHeight="1" x14ac:dyDescent="0.3">
      <c r="B26" s="62" t="s">
        <v>250</v>
      </c>
      <c r="C26" s="63"/>
      <c r="D26" s="63"/>
      <c r="E26" s="63"/>
      <c r="F26" s="63"/>
      <c r="G26" s="63"/>
      <c r="H26" s="64"/>
    </row>
    <row r="27" spans="2:8" ht="100.05" customHeight="1" x14ac:dyDescent="0.3">
      <c r="B27" s="56" t="s">
        <v>251</v>
      </c>
      <c r="C27" s="57"/>
      <c r="D27" s="57"/>
      <c r="E27" s="57"/>
      <c r="F27" s="57"/>
      <c r="G27" s="57"/>
      <c r="H27" s="58"/>
    </row>
    <row r="28" spans="2:8" ht="15" customHeight="1" x14ac:dyDescent="0.3">
      <c r="B28" s="59"/>
      <c r="C28" s="60"/>
      <c r="D28" s="60"/>
      <c r="E28" s="60"/>
      <c r="F28" s="60"/>
      <c r="G28" s="60"/>
      <c r="H28" s="61"/>
    </row>
    <row r="29" spans="2:8" ht="21.75" customHeight="1" x14ac:dyDescent="0.3">
      <c r="B29" s="80" t="s">
        <v>252</v>
      </c>
      <c r="C29" s="81"/>
      <c r="D29" s="81"/>
      <c r="E29" s="81"/>
      <c r="F29" s="81"/>
      <c r="G29" s="81"/>
      <c r="H29" s="82"/>
    </row>
    <row r="30" spans="2:8" ht="100.05" customHeight="1" x14ac:dyDescent="0.3">
      <c r="B30" s="56" t="s">
        <v>253</v>
      </c>
      <c r="C30" s="57"/>
      <c r="D30" s="57"/>
      <c r="E30" s="57"/>
      <c r="F30" s="57"/>
      <c r="G30" s="57"/>
      <c r="H30" s="58"/>
    </row>
    <row r="31" spans="2:8" ht="15" customHeight="1" x14ac:dyDescent="0.3">
      <c r="B31" s="59"/>
      <c r="C31" s="60"/>
      <c r="D31" s="60"/>
      <c r="E31" s="60"/>
      <c r="F31" s="60"/>
      <c r="G31" s="60"/>
      <c r="H31" s="61"/>
    </row>
    <row r="32" spans="2:8" ht="21.75" customHeight="1" x14ac:dyDescent="0.3">
      <c r="B32" s="62" t="s">
        <v>254</v>
      </c>
      <c r="C32" s="63"/>
      <c r="D32" s="63"/>
      <c r="E32" s="63"/>
      <c r="F32" s="63"/>
      <c r="G32" s="63"/>
      <c r="H32" s="64"/>
    </row>
    <row r="33" spans="2:8" ht="100.05" customHeight="1" x14ac:dyDescent="0.3">
      <c r="B33" s="56" t="s">
        <v>255</v>
      </c>
      <c r="C33" s="57"/>
      <c r="D33" s="57"/>
      <c r="E33" s="57"/>
      <c r="F33" s="57"/>
      <c r="G33" s="57"/>
      <c r="H33" s="58"/>
    </row>
    <row r="34" spans="2:8" ht="15" customHeight="1" x14ac:dyDescent="0.3">
      <c r="B34" s="59"/>
      <c r="C34" s="60"/>
      <c r="D34" s="60"/>
      <c r="E34" s="60"/>
      <c r="F34" s="60"/>
      <c r="G34" s="60"/>
      <c r="H34" s="61"/>
    </row>
    <row r="35" spans="2:8" ht="6" customHeight="1" x14ac:dyDescent="0.3"/>
    <row r="36" spans="2:8" ht="51.75" customHeight="1" x14ac:dyDescent="0.3">
      <c r="B36" s="79" t="s">
        <v>256</v>
      </c>
      <c r="C36" s="63"/>
      <c r="D36" s="63"/>
      <c r="E36" s="63"/>
      <c r="F36" s="63"/>
      <c r="G36" s="63"/>
      <c r="H36" s="64"/>
    </row>
  </sheetData>
  <mergeCells count="11">
    <mergeCell ref="B36:H36"/>
    <mergeCell ref="B32:H32"/>
    <mergeCell ref="B1:T1"/>
    <mergeCell ref="B26:H26"/>
    <mergeCell ref="B30:H31"/>
    <mergeCell ref="B27:H28"/>
    <mergeCell ref="B4:H4"/>
    <mergeCell ref="B29:H29"/>
    <mergeCell ref="B25:H25"/>
    <mergeCell ref="B33:H34"/>
    <mergeCell ref="B3:H3"/>
  </mergeCells>
  <pageMargins left="0.75" right="0.75" top="1" bottom="1"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H34"/>
  <sheetViews>
    <sheetView showGridLines="0" topLeftCell="C6" zoomScaleNormal="100" workbookViewId="0">
      <selection activeCell="N12" sqref="N12"/>
    </sheetView>
  </sheetViews>
  <sheetFormatPr defaultColWidth="8.6640625" defaultRowHeight="14.4" x14ac:dyDescent="0.3"/>
  <cols>
    <col min="1" max="1" width="3" customWidth="1"/>
    <col min="2" max="2" width="10" customWidth="1"/>
    <col min="3" max="6" width="14" customWidth="1"/>
    <col min="7" max="7" width="14" hidden="1" customWidth="1"/>
    <col min="8" max="8" width="57.6640625" customWidth="1"/>
  </cols>
  <sheetData>
    <row r="1" spans="2:8" ht="27.75" customHeight="1" x14ac:dyDescent="0.3">
      <c r="B1" s="73" t="s">
        <v>257</v>
      </c>
      <c r="C1" s="66"/>
      <c r="D1" s="66"/>
      <c r="E1" s="66"/>
      <c r="F1" s="66"/>
      <c r="G1" s="66"/>
      <c r="H1" s="66"/>
    </row>
    <row r="2" spans="2:8" ht="6" customHeight="1" x14ac:dyDescent="0.3"/>
    <row r="3" spans="2:8" ht="21.75" customHeight="1" x14ac:dyDescent="0.3">
      <c r="B3" s="78" t="s">
        <v>258</v>
      </c>
      <c r="C3" s="66"/>
      <c r="D3" s="66"/>
      <c r="E3" s="66"/>
      <c r="F3" s="66"/>
      <c r="G3" s="66"/>
      <c r="H3" s="66"/>
    </row>
    <row r="4" spans="2:8" ht="51.75" customHeight="1" x14ac:dyDescent="0.3">
      <c r="B4" s="72" t="s">
        <v>259</v>
      </c>
      <c r="C4" s="63"/>
      <c r="D4" s="63"/>
      <c r="E4" s="63"/>
      <c r="F4" s="63"/>
      <c r="G4" s="63"/>
      <c r="H4" s="64"/>
    </row>
    <row r="5" spans="2:8" ht="6" customHeight="1" x14ac:dyDescent="0.3"/>
    <row r="6" spans="2:8" ht="21.75" customHeight="1" x14ac:dyDescent="0.3">
      <c r="B6" s="2" t="s">
        <v>170</v>
      </c>
      <c r="C6" s="2" t="s">
        <v>260</v>
      </c>
      <c r="D6" s="2" t="s">
        <v>261</v>
      </c>
      <c r="E6" s="2" t="s">
        <v>218</v>
      </c>
      <c r="F6" s="2" t="s">
        <v>32</v>
      </c>
      <c r="G6" s="2" t="s">
        <v>262</v>
      </c>
      <c r="H6" s="2" t="s">
        <v>263</v>
      </c>
    </row>
    <row r="7" spans="2:8" ht="28.8" x14ac:dyDescent="0.3">
      <c r="B7" s="1" t="s">
        <v>264</v>
      </c>
      <c r="C7" s="11">
        <v>20</v>
      </c>
      <c r="D7" s="15">
        <v>4</v>
      </c>
      <c r="E7" s="16">
        <f t="shared" ref="E7:E18" si="0">C7-D7</f>
        <v>16</v>
      </c>
      <c r="F7" s="20">
        <f t="shared" ref="F7:F18" si="1">D7/C7</f>
        <v>0.2</v>
      </c>
      <c r="G7" s="44">
        <f t="shared" ref="G7:G18" si="2">AVERAGE($F$7:$F$18)</f>
        <v>0.23242153679653679</v>
      </c>
      <c r="H7" s="55" t="s">
        <v>265</v>
      </c>
    </row>
    <row r="8" spans="2:8" ht="28.8" x14ac:dyDescent="0.3">
      <c r="B8" s="17" t="s">
        <v>266</v>
      </c>
      <c r="C8" s="12">
        <v>15</v>
      </c>
      <c r="D8" s="15">
        <v>3</v>
      </c>
      <c r="E8" s="16">
        <f t="shared" si="0"/>
        <v>12</v>
      </c>
      <c r="F8" s="20">
        <f t="shared" si="1"/>
        <v>0.2</v>
      </c>
      <c r="G8" s="44">
        <f t="shared" si="2"/>
        <v>0.23242153679653679</v>
      </c>
      <c r="H8" s="55" t="s">
        <v>267</v>
      </c>
    </row>
    <row r="9" spans="2:8" ht="28.8" x14ac:dyDescent="0.3">
      <c r="B9" s="1" t="s">
        <v>268</v>
      </c>
      <c r="C9" s="11">
        <v>30</v>
      </c>
      <c r="D9" s="15">
        <v>6</v>
      </c>
      <c r="E9" s="16">
        <f t="shared" si="0"/>
        <v>24</v>
      </c>
      <c r="F9" s="20">
        <f t="shared" si="1"/>
        <v>0.2</v>
      </c>
      <c r="G9" s="44">
        <f t="shared" si="2"/>
        <v>0.23242153679653679</v>
      </c>
      <c r="H9" s="55" t="s">
        <v>269</v>
      </c>
    </row>
    <row r="10" spans="2:8" ht="28.8" x14ac:dyDescent="0.3">
      <c r="B10" s="17" t="s">
        <v>270</v>
      </c>
      <c r="C10" s="12">
        <v>10</v>
      </c>
      <c r="D10" s="15">
        <v>5</v>
      </c>
      <c r="E10" s="16">
        <f t="shared" si="0"/>
        <v>5</v>
      </c>
      <c r="F10" s="43">
        <f t="shared" si="1"/>
        <v>0.5</v>
      </c>
      <c r="G10" s="44">
        <f t="shared" si="2"/>
        <v>0.23242153679653679</v>
      </c>
      <c r="H10" s="55" t="s">
        <v>271</v>
      </c>
    </row>
    <row r="11" spans="2:8" ht="28.8" x14ac:dyDescent="0.3">
      <c r="B11" s="1" t="s">
        <v>272</v>
      </c>
      <c r="C11" s="11">
        <v>25</v>
      </c>
      <c r="D11" s="15">
        <v>4</v>
      </c>
      <c r="E11" s="16">
        <f t="shared" si="0"/>
        <v>21</v>
      </c>
      <c r="F11" s="20">
        <f t="shared" si="1"/>
        <v>0.16</v>
      </c>
      <c r="G11" s="44">
        <f t="shared" si="2"/>
        <v>0.23242153679653679</v>
      </c>
      <c r="H11" s="55" t="s">
        <v>273</v>
      </c>
    </row>
    <row r="12" spans="2:8" x14ac:dyDescent="0.3">
      <c r="B12" s="17" t="s">
        <v>274</v>
      </c>
      <c r="C12" s="12">
        <v>18</v>
      </c>
      <c r="D12" s="15">
        <v>3</v>
      </c>
      <c r="E12" s="16">
        <f t="shared" si="0"/>
        <v>15</v>
      </c>
      <c r="F12" s="20">
        <f t="shared" si="1"/>
        <v>0.16666666666666666</v>
      </c>
      <c r="G12" s="44">
        <f t="shared" si="2"/>
        <v>0.23242153679653679</v>
      </c>
      <c r="H12" s="55" t="s">
        <v>275</v>
      </c>
    </row>
    <row r="13" spans="2:8" ht="28.8" x14ac:dyDescent="0.3">
      <c r="B13" s="1" t="s">
        <v>276</v>
      </c>
      <c r="C13" s="11">
        <v>40</v>
      </c>
      <c r="D13" s="15">
        <v>8</v>
      </c>
      <c r="E13" s="16">
        <f t="shared" si="0"/>
        <v>32</v>
      </c>
      <c r="F13" s="20">
        <f t="shared" si="1"/>
        <v>0.2</v>
      </c>
      <c r="G13" s="44">
        <f t="shared" si="2"/>
        <v>0.23242153679653679</v>
      </c>
      <c r="H13" s="55" t="s">
        <v>277</v>
      </c>
    </row>
    <row r="14" spans="2:8" x14ac:dyDescent="0.3">
      <c r="B14" s="17" t="s">
        <v>278</v>
      </c>
      <c r="C14" s="12">
        <v>12</v>
      </c>
      <c r="D14" s="15">
        <v>4</v>
      </c>
      <c r="E14" s="16">
        <f t="shared" si="0"/>
        <v>8</v>
      </c>
      <c r="F14" s="43">
        <f t="shared" si="1"/>
        <v>0.33333333333333331</v>
      </c>
      <c r="G14" s="44">
        <f t="shared" si="2"/>
        <v>0.23242153679653679</v>
      </c>
      <c r="H14" s="55" t="s">
        <v>279</v>
      </c>
    </row>
    <row r="15" spans="2:8" x14ac:dyDescent="0.3">
      <c r="B15" s="1" t="s">
        <v>280</v>
      </c>
      <c r="C15" s="11">
        <v>22</v>
      </c>
      <c r="D15" s="15">
        <v>5</v>
      </c>
      <c r="E15" s="16">
        <f t="shared" si="0"/>
        <v>17</v>
      </c>
      <c r="F15" s="20">
        <f t="shared" si="1"/>
        <v>0.22727272727272727</v>
      </c>
      <c r="G15" s="44">
        <f t="shared" si="2"/>
        <v>0.23242153679653679</v>
      </c>
      <c r="H15" s="55" t="s">
        <v>281</v>
      </c>
    </row>
    <row r="16" spans="2:8" x14ac:dyDescent="0.3">
      <c r="B16" s="17" t="s">
        <v>282</v>
      </c>
      <c r="C16" s="12">
        <v>16</v>
      </c>
      <c r="D16" s="15">
        <v>3</v>
      </c>
      <c r="E16" s="16">
        <f t="shared" si="0"/>
        <v>13</v>
      </c>
      <c r="F16" s="20">
        <f t="shared" si="1"/>
        <v>0.1875</v>
      </c>
      <c r="G16" s="44">
        <f t="shared" si="2"/>
        <v>0.23242153679653679</v>
      </c>
      <c r="H16" s="55" t="s">
        <v>283</v>
      </c>
    </row>
    <row r="17" spans="2:8" x14ac:dyDescent="0.3">
      <c r="B17" s="1" t="s">
        <v>284</v>
      </c>
      <c r="C17" s="11">
        <v>35</v>
      </c>
      <c r="D17" s="15">
        <v>7</v>
      </c>
      <c r="E17" s="16">
        <f t="shared" si="0"/>
        <v>28</v>
      </c>
      <c r="F17" s="20">
        <f t="shared" si="1"/>
        <v>0.2</v>
      </c>
      <c r="G17" s="44">
        <f t="shared" si="2"/>
        <v>0.23242153679653679</v>
      </c>
      <c r="H17" s="55" t="s">
        <v>285</v>
      </c>
    </row>
    <row r="18" spans="2:8" x14ac:dyDescent="0.3">
      <c r="B18" s="17" t="s">
        <v>286</v>
      </c>
      <c r="C18" s="12">
        <v>28</v>
      </c>
      <c r="D18" s="15">
        <v>6</v>
      </c>
      <c r="E18" s="16">
        <f t="shared" si="0"/>
        <v>22</v>
      </c>
      <c r="F18" s="20">
        <f t="shared" si="1"/>
        <v>0.21428571428571427</v>
      </c>
      <c r="G18" s="44">
        <f t="shared" si="2"/>
        <v>0.23242153679653679</v>
      </c>
      <c r="H18" s="55" t="s">
        <v>287</v>
      </c>
    </row>
    <row r="19" spans="2:8" ht="25.5" customHeight="1" x14ac:dyDescent="0.3">
      <c r="B19" s="18" t="s">
        <v>288</v>
      </c>
      <c r="C19" s="28">
        <f>AVERAGE(C7:C18)</f>
        <v>22.583333333333332</v>
      </c>
      <c r="D19" s="29">
        <f>AVERAGE(D7:D18)</f>
        <v>4.833333333333333</v>
      </c>
      <c r="E19" s="30">
        <f>AVERAGE(E7:E18)</f>
        <v>17.75</v>
      </c>
      <c r="F19" s="31">
        <f>AVERAGE(F7:F18)</f>
        <v>0.23242153679653679</v>
      </c>
      <c r="G19" s="45"/>
    </row>
    <row r="22" spans="2:8" ht="21.75" customHeight="1" x14ac:dyDescent="0.3">
      <c r="B22" s="78" t="s">
        <v>22</v>
      </c>
      <c r="C22" s="66"/>
      <c r="D22" s="66"/>
      <c r="E22" s="66"/>
      <c r="F22" s="66"/>
      <c r="G22" s="66"/>
      <c r="H22" s="66"/>
    </row>
    <row r="23" spans="2:8" ht="21.75" customHeight="1" x14ac:dyDescent="0.3">
      <c r="B23" s="62" t="s">
        <v>289</v>
      </c>
      <c r="C23" s="63"/>
      <c r="D23" s="63"/>
      <c r="E23" s="63"/>
      <c r="F23" s="63"/>
      <c r="G23" s="63"/>
      <c r="H23" s="64"/>
    </row>
    <row r="24" spans="2:8" x14ac:dyDescent="0.3">
      <c r="B24" s="56" t="s">
        <v>290</v>
      </c>
      <c r="C24" s="57"/>
      <c r="D24" s="57"/>
      <c r="E24" s="57"/>
      <c r="F24" s="57"/>
      <c r="G24" s="57"/>
      <c r="H24" s="58"/>
    </row>
    <row r="25" spans="2:8" ht="33" customHeight="1" x14ac:dyDescent="0.3">
      <c r="B25" s="59"/>
      <c r="C25" s="60"/>
      <c r="D25" s="60"/>
      <c r="E25" s="60"/>
      <c r="F25" s="60"/>
      <c r="G25" s="60"/>
      <c r="H25" s="61"/>
    </row>
    <row r="26" spans="2:8" x14ac:dyDescent="0.3">
      <c r="B26" s="62" t="s">
        <v>291</v>
      </c>
      <c r="C26" s="63"/>
      <c r="D26" s="63"/>
      <c r="E26" s="63"/>
      <c r="F26" s="63"/>
      <c r="G26" s="63"/>
      <c r="H26" s="64"/>
    </row>
    <row r="27" spans="2:8" x14ac:dyDescent="0.3">
      <c r="B27" s="56" t="s">
        <v>292</v>
      </c>
      <c r="C27" s="57"/>
      <c r="D27" s="57"/>
      <c r="E27" s="57"/>
      <c r="F27" s="57"/>
      <c r="G27" s="57"/>
      <c r="H27" s="58"/>
    </row>
    <row r="28" spans="2:8" ht="49.2" customHeight="1" x14ac:dyDescent="0.3">
      <c r="B28" s="59"/>
      <c r="C28" s="60"/>
      <c r="D28" s="60"/>
      <c r="E28" s="60"/>
      <c r="F28" s="60"/>
      <c r="G28" s="60"/>
      <c r="H28" s="61"/>
    </row>
    <row r="29" spans="2:8" x14ac:dyDescent="0.3">
      <c r="B29" s="62" t="s">
        <v>293</v>
      </c>
      <c r="C29" s="63"/>
      <c r="D29" s="63"/>
      <c r="E29" s="63"/>
      <c r="F29" s="63"/>
      <c r="G29" s="63"/>
      <c r="H29" s="64"/>
    </row>
    <row r="30" spans="2:8" x14ac:dyDescent="0.3">
      <c r="B30" s="56" t="s">
        <v>294</v>
      </c>
      <c r="C30" s="57"/>
      <c r="D30" s="57"/>
      <c r="E30" s="57"/>
      <c r="F30" s="57"/>
      <c r="G30" s="57"/>
      <c r="H30" s="58"/>
    </row>
    <row r="31" spans="2:8" ht="44.4" customHeight="1" x14ac:dyDescent="0.3">
      <c r="B31" s="59"/>
      <c r="C31" s="60"/>
      <c r="D31" s="60"/>
      <c r="E31" s="60"/>
      <c r="F31" s="60"/>
      <c r="G31" s="60"/>
      <c r="H31" s="61"/>
    </row>
    <row r="32" spans="2:8" ht="6" customHeight="1" x14ac:dyDescent="0.3"/>
    <row r="33" spans="2:8" ht="51.75" customHeight="1" x14ac:dyDescent="0.3">
      <c r="B33" s="79" t="s">
        <v>295</v>
      </c>
      <c r="C33" s="63"/>
      <c r="D33" s="63"/>
      <c r="E33" s="63"/>
      <c r="F33" s="63"/>
      <c r="G33" s="63"/>
      <c r="H33" s="64"/>
    </row>
    <row r="34" spans="2:8" ht="7.5" customHeight="1" x14ac:dyDescent="0.3"/>
  </sheetData>
  <mergeCells count="11">
    <mergeCell ref="B33:H33"/>
    <mergeCell ref="B3:H3"/>
    <mergeCell ref="B23:H23"/>
    <mergeCell ref="B22:H22"/>
    <mergeCell ref="B24:H25"/>
    <mergeCell ref="B26:H26"/>
    <mergeCell ref="B30:H31"/>
    <mergeCell ref="B1:H1"/>
    <mergeCell ref="B27:H28"/>
    <mergeCell ref="B4:H4"/>
    <mergeCell ref="B29:H29"/>
  </mergeCells>
  <pageMargins left="0.75" right="0.75" top="1" bottom="1" header="0.511811023622047" footer="0.511811023622047"/>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B1:K38"/>
  <sheetViews>
    <sheetView showGridLines="0" zoomScaleNormal="100" workbookViewId="0">
      <selection activeCell="K8" sqref="K8"/>
    </sheetView>
  </sheetViews>
  <sheetFormatPr defaultColWidth="8.6640625" defaultRowHeight="14.4" x14ac:dyDescent="0.3"/>
  <cols>
    <col min="1" max="1" width="3" customWidth="1"/>
    <col min="2" max="2" width="24.21875" customWidth="1"/>
    <col min="3" max="3" width="14" customWidth="1"/>
    <col min="4" max="4" width="18" customWidth="1"/>
    <col min="5" max="9" width="12" customWidth="1"/>
    <col min="10" max="10" width="22" customWidth="1"/>
    <col min="11" max="11" width="61.88671875" customWidth="1"/>
  </cols>
  <sheetData>
    <row r="1" spans="2:11" ht="27.75" customHeight="1" x14ac:dyDescent="0.3">
      <c r="B1" s="73" t="s">
        <v>296</v>
      </c>
      <c r="C1" s="66"/>
      <c r="D1" s="66"/>
      <c r="E1" s="66"/>
      <c r="F1" s="66"/>
      <c r="G1" s="66"/>
      <c r="H1" s="66"/>
      <c r="I1" s="66"/>
      <c r="J1" s="66"/>
    </row>
    <row r="2" spans="2:11" ht="6" customHeight="1" x14ac:dyDescent="0.3"/>
    <row r="3" spans="2:11" ht="21.75" customHeight="1" x14ac:dyDescent="0.3">
      <c r="B3" s="78" t="s">
        <v>297</v>
      </c>
      <c r="C3" s="66"/>
      <c r="D3" s="66"/>
      <c r="E3" s="66"/>
      <c r="F3" s="66"/>
      <c r="G3" s="66"/>
      <c r="H3" s="66"/>
      <c r="I3" s="66"/>
      <c r="J3" s="66"/>
    </row>
    <row r="4" spans="2:11" ht="51.75" customHeight="1" x14ac:dyDescent="0.3">
      <c r="B4" s="72" t="s">
        <v>298</v>
      </c>
      <c r="C4" s="63"/>
      <c r="D4" s="63"/>
      <c r="E4" s="63"/>
      <c r="F4" s="63"/>
      <c r="G4" s="63"/>
      <c r="H4" s="63"/>
      <c r="I4" s="63"/>
      <c r="J4" s="64"/>
    </row>
    <row r="5" spans="2:11" ht="6" customHeight="1" x14ac:dyDescent="0.3"/>
    <row r="6" spans="2:11" ht="21.75" customHeight="1" x14ac:dyDescent="0.3">
      <c r="B6" s="2" t="s">
        <v>76</v>
      </c>
      <c r="C6" s="2" t="s">
        <v>77</v>
      </c>
      <c r="D6" s="2" t="s">
        <v>299</v>
      </c>
      <c r="E6" s="2" t="s">
        <v>79</v>
      </c>
      <c r="F6" s="2" t="s">
        <v>300</v>
      </c>
      <c r="G6" s="2" t="s">
        <v>33</v>
      </c>
      <c r="H6" s="2" t="s">
        <v>301</v>
      </c>
      <c r="I6" s="2" t="s">
        <v>82</v>
      </c>
      <c r="J6" s="2" t="s">
        <v>302</v>
      </c>
      <c r="K6" s="2" t="s">
        <v>303</v>
      </c>
    </row>
    <row r="7" spans="2:11" ht="37.200000000000003" customHeight="1" x14ac:dyDescent="0.3">
      <c r="B7" s="5" t="s">
        <v>219</v>
      </c>
      <c r="C7" s="5" t="s">
        <v>75</v>
      </c>
      <c r="D7" s="5" t="s">
        <v>304</v>
      </c>
      <c r="E7" s="5" t="s">
        <v>156</v>
      </c>
      <c r="F7" s="5">
        <v>12</v>
      </c>
      <c r="G7" s="5">
        <v>12</v>
      </c>
      <c r="H7" s="5" t="s">
        <v>305</v>
      </c>
      <c r="I7" s="5" t="s">
        <v>91</v>
      </c>
      <c r="J7" s="5" t="s">
        <v>306</v>
      </c>
      <c r="K7" s="55" t="s">
        <v>307</v>
      </c>
    </row>
    <row r="8" spans="2:11" ht="37.200000000000003" customHeight="1" x14ac:dyDescent="0.3">
      <c r="B8" s="6" t="s">
        <v>220</v>
      </c>
      <c r="C8" s="6" t="s">
        <v>95</v>
      </c>
      <c r="D8" s="6" t="s">
        <v>308</v>
      </c>
      <c r="E8" s="6" t="s">
        <v>107</v>
      </c>
      <c r="F8" s="19">
        <v>16</v>
      </c>
      <c r="G8" s="6">
        <v>12</v>
      </c>
      <c r="H8" s="14" t="s">
        <v>309</v>
      </c>
      <c r="I8" s="6" t="s">
        <v>126</v>
      </c>
      <c r="J8" s="6" t="s">
        <v>310</v>
      </c>
      <c r="K8" s="55" t="s">
        <v>311</v>
      </c>
    </row>
    <row r="9" spans="2:11" ht="37.200000000000003" customHeight="1" x14ac:dyDescent="0.3">
      <c r="B9" s="5" t="s">
        <v>221</v>
      </c>
      <c r="C9" s="5" t="s">
        <v>85</v>
      </c>
      <c r="D9" s="5" t="s">
        <v>304</v>
      </c>
      <c r="E9" s="5" t="s">
        <v>312</v>
      </c>
      <c r="F9" s="5">
        <v>4</v>
      </c>
      <c r="G9" s="5">
        <v>12</v>
      </c>
      <c r="H9" s="5" t="s">
        <v>91</v>
      </c>
      <c r="I9" s="5" t="s">
        <v>91</v>
      </c>
      <c r="J9" s="5" t="s">
        <v>202</v>
      </c>
      <c r="K9" s="55" t="s">
        <v>313</v>
      </c>
    </row>
    <row r="10" spans="2:11" ht="37.200000000000003" customHeight="1" x14ac:dyDescent="0.3">
      <c r="B10" s="6" t="s">
        <v>222</v>
      </c>
      <c r="C10" s="6" t="s">
        <v>75</v>
      </c>
      <c r="D10" s="6" t="s">
        <v>314</v>
      </c>
      <c r="E10" s="6" t="s">
        <v>114</v>
      </c>
      <c r="F10" s="19">
        <v>18</v>
      </c>
      <c r="G10" s="6">
        <v>12</v>
      </c>
      <c r="H10" s="14" t="s">
        <v>309</v>
      </c>
      <c r="I10" s="6" t="s">
        <v>91</v>
      </c>
      <c r="J10" s="6" t="s">
        <v>306</v>
      </c>
      <c r="K10" s="55" t="s">
        <v>315</v>
      </c>
    </row>
    <row r="11" spans="2:11" ht="37.200000000000003" customHeight="1" x14ac:dyDescent="0.3">
      <c r="B11" s="5" t="s">
        <v>224</v>
      </c>
      <c r="C11" s="5" t="s">
        <v>95</v>
      </c>
      <c r="D11" s="5" t="s">
        <v>304</v>
      </c>
      <c r="E11" s="5" t="s">
        <v>230</v>
      </c>
      <c r="F11" s="5">
        <v>2</v>
      </c>
      <c r="G11" s="5">
        <v>12</v>
      </c>
      <c r="H11" s="5" t="s">
        <v>91</v>
      </c>
      <c r="I11" s="5" t="s">
        <v>91</v>
      </c>
      <c r="J11" s="5" t="s">
        <v>306</v>
      </c>
      <c r="K11" s="55" t="s">
        <v>316</v>
      </c>
    </row>
    <row r="12" spans="2:11" ht="37.200000000000003" customHeight="1" x14ac:dyDescent="0.3">
      <c r="B12" s="6" t="s">
        <v>225</v>
      </c>
      <c r="C12" s="6" t="s">
        <v>75</v>
      </c>
      <c r="D12" s="6" t="s">
        <v>308</v>
      </c>
      <c r="E12" s="6" t="s">
        <v>108</v>
      </c>
      <c r="F12" s="19">
        <v>21</v>
      </c>
      <c r="G12" s="6">
        <v>12</v>
      </c>
      <c r="H12" s="14" t="s">
        <v>309</v>
      </c>
      <c r="I12" s="6" t="s">
        <v>126</v>
      </c>
      <c r="J12" s="6" t="s">
        <v>310</v>
      </c>
      <c r="K12" s="55" t="s">
        <v>317</v>
      </c>
    </row>
    <row r="13" spans="2:11" ht="37.200000000000003" customHeight="1" x14ac:dyDescent="0.3">
      <c r="B13" s="5" t="s">
        <v>227</v>
      </c>
      <c r="C13" s="5" t="s">
        <v>85</v>
      </c>
      <c r="D13" s="5" t="s">
        <v>318</v>
      </c>
      <c r="E13" s="5" t="s">
        <v>240</v>
      </c>
      <c r="F13" s="5">
        <v>8</v>
      </c>
      <c r="G13" s="5">
        <v>12</v>
      </c>
      <c r="H13" s="5" t="s">
        <v>91</v>
      </c>
      <c r="I13" s="5" t="s">
        <v>91</v>
      </c>
      <c r="J13" s="5" t="s">
        <v>319</v>
      </c>
      <c r="K13" s="55" t="s">
        <v>320</v>
      </c>
    </row>
    <row r="14" spans="2:11" ht="37.200000000000003" customHeight="1" x14ac:dyDescent="0.3">
      <c r="B14" s="6" t="s">
        <v>228</v>
      </c>
      <c r="C14" s="6" t="s">
        <v>75</v>
      </c>
      <c r="D14" s="6" t="s">
        <v>304</v>
      </c>
      <c r="E14" s="6" t="s">
        <v>147</v>
      </c>
      <c r="F14" s="19">
        <v>14</v>
      </c>
      <c r="G14" s="6">
        <v>12</v>
      </c>
      <c r="H14" s="14" t="s">
        <v>309</v>
      </c>
      <c r="I14" s="6" t="s">
        <v>91</v>
      </c>
      <c r="J14" s="6" t="s">
        <v>202</v>
      </c>
      <c r="K14" s="55" t="s">
        <v>321</v>
      </c>
    </row>
    <row r="15" spans="2:11" ht="37.200000000000003" customHeight="1" x14ac:dyDescent="0.3">
      <c r="B15" s="5" t="s">
        <v>231</v>
      </c>
      <c r="C15" s="5" t="s">
        <v>95</v>
      </c>
      <c r="D15" s="5" t="s">
        <v>314</v>
      </c>
      <c r="E15" s="5" t="s">
        <v>245</v>
      </c>
      <c r="F15" s="5">
        <v>1</v>
      </c>
      <c r="G15" s="5">
        <v>12</v>
      </c>
      <c r="H15" s="5" t="s">
        <v>91</v>
      </c>
      <c r="I15" s="5" t="s">
        <v>91</v>
      </c>
      <c r="J15" s="5" t="s">
        <v>306</v>
      </c>
      <c r="K15" s="55" t="s">
        <v>322</v>
      </c>
    </row>
    <row r="16" spans="2:11" ht="37.200000000000003" customHeight="1" x14ac:dyDescent="0.3">
      <c r="B16" s="6" t="s">
        <v>232</v>
      </c>
      <c r="C16" s="6" t="s">
        <v>75</v>
      </c>
      <c r="D16" s="6" t="s">
        <v>308</v>
      </c>
      <c r="E16" s="6" t="s">
        <v>97</v>
      </c>
      <c r="F16" s="19">
        <v>26</v>
      </c>
      <c r="G16" s="6">
        <v>12</v>
      </c>
      <c r="H16" s="14" t="s">
        <v>309</v>
      </c>
      <c r="I16" s="6" t="s">
        <v>126</v>
      </c>
      <c r="J16" s="6" t="s">
        <v>310</v>
      </c>
      <c r="K16" s="55" t="s">
        <v>323</v>
      </c>
    </row>
    <row r="17" spans="2:11" ht="37.200000000000003" customHeight="1" x14ac:dyDescent="0.3">
      <c r="B17" s="5" t="s">
        <v>235</v>
      </c>
      <c r="C17" s="5" t="s">
        <v>85</v>
      </c>
      <c r="D17" s="5" t="s">
        <v>304</v>
      </c>
      <c r="E17" s="5" t="s">
        <v>229</v>
      </c>
      <c r="F17" s="5">
        <v>6</v>
      </c>
      <c r="G17" s="5">
        <v>12</v>
      </c>
      <c r="H17" s="5" t="s">
        <v>91</v>
      </c>
      <c r="I17" s="5" t="s">
        <v>91</v>
      </c>
      <c r="J17" s="5" t="s">
        <v>319</v>
      </c>
      <c r="K17" s="55" t="s">
        <v>324</v>
      </c>
    </row>
    <row r="18" spans="2:11" ht="37.200000000000003" customHeight="1" x14ac:dyDescent="0.3">
      <c r="B18" s="7" t="s">
        <v>238</v>
      </c>
      <c r="C18" s="7" t="s">
        <v>75</v>
      </c>
      <c r="D18" s="7" t="s">
        <v>318</v>
      </c>
      <c r="E18" s="7" t="s">
        <v>244</v>
      </c>
      <c r="F18" s="7">
        <v>5</v>
      </c>
      <c r="G18" s="7">
        <v>12</v>
      </c>
      <c r="H18" s="7" t="s">
        <v>91</v>
      </c>
      <c r="I18" s="7" t="s">
        <v>91</v>
      </c>
      <c r="J18" s="7" t="s">
        <v>202</v>
      </c>
      <c r="K18" s="55" t="s">
        <v>325</v>
      </c>
    </row>
    <row r="19" spans="2:11" ht="37.200000000000003" customHeight="1" x14ac:dyDescent="0.3">
      <c r="B19" s="5" t="s">
        <v>239</v>
      </c>
      <c r="C19" s="5" t="s">
        <v>95</v>
      </c>
      <c r="D19" s="5" t="s">
        <v>304</v>
      </c>
      <c r="E19" s="5" t="s">
        <v>153</v>
      </c>
      <c r="F19" s="5">
        <v>11</v>
      </c>
      <c r="G19" s="5">
        <v>12</v>
      </c>
      <c r="H19" s="5" t="s">
        <v>91</v>
      </c>
      <c r="I19" s="5" t="s">
        <v>91</v>
      </c>
      <c r="J19" s="5" t="s">
        <v>306</v>
      </c>
      <c r="K19" s="55" t="s">
        <v>326</v>
      </c>
    </row>
    <row r="20" spans="2:11" ht="37.200000000000003" customHeight="1" x14ac:dyDescent="0.3">
      <c r="B20" s="6" t="s">
        <v>243</v>
      </c>
      <c r="C20" s="6" t="s">
        <v>75</v>
      </c>
      <c r="D20" s="6" t="s">
        <v>308</v>
      </c>
      <c r="E20" s="6" t="s">
        <v>102</v>
      </c>
      <c r="F20" s="19">
        <v>28</v>
      </c>
      <c r="G20" s="6">
        <v>12</v>
      </c>
      <c r="H20" s="14" t="s">
        <v>309</v>
      </c>
      <c r="I20" s="6" t="s">
        <v>126</v>
      </c>
      <c r="J20" s="6" t="s">
        <v>310</v>
      </c>
      <c r="K20" s="55" t="s">
        <v>327</v>
      </c>
    </row>
    <row r="21" spans="2:11" ht="37.200000000000003" customHeight="1" x14ac:dyDescent="0.3">
      <c r="B21" s="5" t="s">
        <v>246</v>
      </c>
      <c r="C21" s="5" t="s">
        <v>85</v>
      </c>
      <c r="D21" s="5" t="s">
        <v>314</v>
      </c>
      <c r="E21" s="5" t="s">
        <v>223</v>
      </c>
      <c r="F21" s="5">
        <v>10</v>
      </c>
      <c r="G21" s="5">
        <v>12</v>
      </c>
      <c r="H21" s="5" t="s">
        <v>91</v>
      </c>
      <c r="I21" s="5" t="s">
        <v>91</v>
      </c>
      <c r="J21" s="5" t="s">
        <v>202</v>
      </c>
      <c r="K21" s="55" t="s">
        <v>328</v>
      </c>
    </row>
    <row r="22" spans="2:11" ht="37.200000000000003" customHeight="1" x14ac:dyDescent="0.3">
      <c r="B22" s="6" t="s">
        <v>329</v>
      </c>
      <c r="C22" s="6" t="s">
        <v>75</v>
      </c>
      <c r="D22" s="6" t="s">
        <v>304</v>
      </c>
      <c r="E22" s="6" t="s">
        <v>89</v>
      </c>
      <c r="F22" s="19">
        <v>24</v>
      </c>
      <c r="G22" s="6">
        <v>12</v>
      </c>
      <c r="H22" s="14" t="s">
        <v>309</v>
      </c>
      <c r="I22" s="6" t="s">
        <v>91</v>
      </c>
      <c r="J22" s="6" t="s">
        <v>306</v>
      </c>
      <c r="K22" s="55" t="s">
        <v>330</v>
      </c>
    </row>
    <row r="23" spans="2:11" ht="37.200000000000003" customHeight="1" x14ac:dyDescent="0.3">
      <c r="B23" s="5" t="s">
        <v>331</v>
      </c>
      <c r="C23" s="5" t="s">
        <v>95</v>
      </c>
      <c r="D23" s="5" t="s">
        <v>308</v>
      </c>
      <c r="E23" s="5" t="s">
        <v>247</v>
      </c>
      <c r="F23" s="5">
        <v>3</v>
      </c>
      <c r="G23" s="5">
        <v>12</v>
      </c>
      <c r="H23" s="5" t="s">
        <v>91</v>
      </c>
      <c r="I23" s="5" t="s">
        <v>91</v>
      </c>
      <c r="J23" s="5" t="s">
        <v>306</v>
      </c>
      <c r="K23" s="55" t="s">
        <v>332</v>
      </c>
    </row>
    <row r="24" spans="2:11" ht="37.200000000000003" customHeight="1" x14ac:dyDescent="0.3">
      <c r="B24" s="6" t="s">
        <v>333</v>
      </c>
      <c r="C24" s="6" t="s">
        <v>75</v>
      </c>
      <c r="D24" s="6" t="s">
        <v>304</v>
      </c>
      <c r="E24" s="6" t="s">
        <v>236</v>
      </c>
      <c r="F24" s="19">
        <v>13</v>
      </c>
      <c r="G24" s="6">
        <v>12</v>
      </c>
      <c r="H24" s="14" t="s">
        <v>309</v>
      </c>
      <c r="I24" s="6" t="s">
        <v>91</v>
      </c>
      <c r="J24" s="6" t="s">
        <v>306</v>
      </c>
      <c r="K24" s="55" t="s">
        <v>334</v>
      </c>
    </row>
    <row r="26" spans="2:11" ht="6" customHeight="1" x14ac:dyDescent="0.3"/>
    <row r="27" spans="2:11" ht="7.5" customHeight="1" x14ac:dyDescent="0.3"/>
    <row r="28" spans="2:11" ht="21.75" customHeight="1" x14ac:dyDescent="0.3">
      <c r="B28" s="70" t="s">
        <v>22</v>
      </c>
      <c r="C28" s="66"/>
      <c r="D28" s="66"/>
      <c r="E28" s="66"/>
      <c r="F28" s="66"/>
      <c r="G28" s="66"/>
      <c r="H28" s="66"/>
      <c r="I28" s="66"/>
      <c r="J28" s="66"/>
    </row>
    <row r="29" spans="2:11" ht="21.75" customHeight="1" x14ac:dyDescent="0.3">
      <c r="B29" s="62" t="s">
        <v>335</v>
      </c>
      <c r="C29" s="63"/>
      <c r="D29" s="63"/>
      <c r="E29" s="63"/>
      <c r="F29" s="63"/>
      <c r="G29" s="63"/>
      <c r="H29" s="63"/>
      <c r="I29" s="63"/>
      <c r="J29" s="64"/>
    </row>
    <row r="30" spans="2:11" ht="100.05" customHeight="1" x14ac:dyDescent="0.3">
      <c r="B30" s="56" t="s">
        <v>336</v>
      </c>
      <c r="C30" s="57"/>
      <c r="D30" s="57"/>
      <c r="E30" s="57"/>
      <c r="F30" s="57"/>
      <c r="G30" s="57"/>
      <c r="H30" s="57"/>
      <c r="I30" s="57"/>
      <c r="J30" s="58"/>
    </row>
    <row r="31" spans="2:11" ht="15" customHeight="1" x14ac:dyDescent="0.3">
      <c r="B31" s="59"/>
      <c r="C31" s="60"/>
      <c r="D31" s="60"/>
      <c r="E31" s="60"/>
      <c r="F31" s="60"/>
      <c r="G31" s="60"/>
      <c r="H31" s="60"/>
      <c r="I31" s="60"/>
      <c r="J31" s="61"/>
    </row>
    <row r="32" spans="2:11" ht="21.75" customHeight="1" x14ac:dyDescent="0.3">
      <c r="B32" s="62" t="s">
        <v>337</v>
      </c>
      <c r="C32" s="63"/>
      <c r="D32" s="63"/>
      <c r="E32" s="63"/>
      <c r="F32" s="63"/>
      <c r="G32" s="63"/>
      <c r="H32" s="63"/>
      <c r="I32" s="63"/>
      <c r="J32" s="64"/>
    </row>
    <row r="33" spans="2:10" ht="100.05" customHeight="1" x14ac:dyDescent="0.3">
      <c r="B33" s="56" t="s">
        <v>338</v>
      </c>
      <c r="C33" s="57"/>
      <c r="D33" s="57"/>
      <c r="E33" s="57"/>
      <c r="F33" s="57"/>
      <c r="G33" s="57"/>
      <c r="H33" s="57"/>
      <c r="I33" s="57"/>
      <c r="J33" s="58"/>
    </row>
    <row r="34" spans="2:10" ht="15" customHeight="1" x14ac:dyDescent="0.3">
      <c r="B34" s="59"/>
      <c r="C34" s="60"/>
      <c r="D34" s="60"/>
      <c r="E34" s="60"/>
      <c r="F34" s="60"/>
      <c r="G34" s="60"/>
      <c r="H34" s="60"/>
      <c r="I34" s="60"/>
      <c r="J34" s="61"/>
    </row>
    <row r="35" spans="2:10" ht="21.75" customHeight="1" x14ac:dyDescent="0.3">
      <c r="B35" s="62" t="s">
        <v>339</v>
      </c>
      <c r="C35" s="63"/>
      <c r="D35" s="63"/>
      <c r="E35" s="63"/>
      <c r="F35" s="63"/>
      <c r="G35" s="63"/>
      <c r="H35" s="63"/>
      <c r="I35" s="63"/>
      <c r="J35" s="64"/>
    </row>
    <row r="36" spans="2:10" ht="100.05" customHeight="1" x14ac:dyDescent="0.3">
      <c r="B36" s="56" t="s">
        <v>340</v>
      </c>
      <c r="C36" s="57"/>
      <c r="D36" s="57"/>
      <c r="E36" s="57"/>
      <c r="F36" s="57"/>
      <c r="G36" s="57"/>
      <c r="H36" s="57"/>
      <c r="I36" s="57"/>
      <c r="J36" s="58"/>
    </row>
    <row r="37" spans="2:10" ht="15" customHeight="1" x14ac:dyDescent="0.3">
      <c r="B37" s="59"/>
      <c r="C37" s="60"/>
      <c r="D37" s="60"/>
      <c r="E37" s="60"/>
      <c r="F37" s="60"/>
      <c r="G37" s="60"/>
      <c r="H37" s="60"/>
      <c r="I37" s="60"/>
      <c r="J37" s="61"/>
    </row>
    <row r="38" spans="2:10" ht="6" customHeight="1" x14ac:dyDescent="0.3"/>
  </sheetData>
  <mergeCells count="10">
    <mergeCell ref="B1:J1"/>
    <mergeCell ref="B35:J35"/>
    <mergeCell ref="B4:J4"/>
    <mergeCell ref="B36:J37"/>
    <mergeCell ref="B29:J29"/>
    <mergeCell ref="B33:J34"/>
    <mergeCell ref="B3:J3"/>
    <mergeCell ref="B28:J28"/>
    <mergeCell ref="B32:J32"/>
    <mergeCell ref="B30:J31"/>
  </mergeCells>
  <pageMargins left="0.75" right="0.75" top="1" bottom="1" header="0.511811023622047" footer="0.511811023622047"/>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39997558519241921"/>
  </sheetPr>
  <dimension ref="B1:E34"/>
  <sheetViews>
    <sheetView showGridLines="0" topLeftCell="A28" zoomScaleNormal="100" workbookViewId="0">
      <selection activeCell="A29" sqref="A29:XFD29"/>
    </sheetView>
  </sheetViews>
  <sheetFormatPr defaultColWidth="8.6640625" defaultRowHeight="14.4" x14ac:dyDescent="0.3"/>
  <cols>
    <col min="1" max="1" width="3" customWidth="1"/>
    <col min="2" max="2" width="37.77734375" customWidth="1"/>
    <col min="3" max="3" width="38" customWidth="1"/>
    <col min="4" max="4" width="18" customWidth="1"/>
    <col min="5" max="5" width="50.5546875" customWidth="1"/>
  </cols>
  <sheetData>
    <row r="1" spans="2:5" ht="27.75" customHeight="1" x14ac:dyDescent="0.3">
      <c r="B1" s="73" t="s">
        <v>341</v>
      </c>
      <c r="C1" s="66"/>
      <c r="D1" s="66"/>
      <c r="E1" s="66"/>
    </row>
    <row r="2" spans="2:5" ht="6" customHeight="1" x14ac:dyDescent="0.3"/>
    <row r="3" spans="2:5" ht="21.75" customHeight="1" x14ac:dyDescent="0.3">
      <c r="B3" s="70" t="s">
        <v>342</v>
      </c>
      <c r="C3" s="66"/>
      <c r="D3" s="66"/>
      <c r="E3" s="66"/>
    </row>
    <row r="4" spans="2:5" ht="51.75" customHeight="1" x14ac:dyDescent="0.3">
      <c r="B4" s="72" t="s">
        <v>343</v>
      </c>
      <c r="C4" s="63"/>
      <c r="D4" s="63"/>
      <c r="E4" s="64"/>
    </row>
    <row r="5" spans="2:5" ht="6" customHeight="1" x14ac:dyDescent="0.3"/>
    <row r="6" spans="2:5" ht="21.75" customHeight="1" x14ac:dyDescent="0.3">
      <c r="B6" s="2" t="s">
        <v>344</v>
      </c>
      <c r="C6" s="2" t="s">
        <v>345</v>
      </c>
      <c r="D6" s="2" t="s">
        <v>346</v>
      </c>
      <c r="E6" s="2" t="s">
        <v>263</v>
      </c>
    </row>
    <row r="7" spans="2:5" ht="43.2" customHeight="1" x14ac:dyDescent="0.3">
      <c r="B7" s="11" t="s">
        <v>347</v>
      </c>
      <c r="C7" s="15">
        <v>30</v>
      </c>
      <c r="D7" s="32">
        <v>5</v>
      </c>
      <c r="E7" s="55" t="s">
        <v>348</v>
      </c>
    </row>
    <row r="8" spans="2:5" ht="43.2" customHeight="1" x14ac:dyDescent="0.3">
      <c r="B8" s="12" t="s">
        <v>349</v>
      </c>
      <c r="C8" s="15">
        <v>31</v>
      </c>
      <c r="D8" s="32">
        <v>7</v>
      </c>
      <c r="E8" s="55" t="s">
        <v>350</v>
      </c>
    </row>
    <row r="9" spans="2:5" ht="43.2" customHeight="1" x14ac:dyDescent="0.3">
      <c r="B9" s="11" t="s">
        <v>351</v>
      </c>
      <c r="C9" s="15">
        <v>29</v>
      </c>
      <c r="D9" s="32">
        <v>9</v>
      </c>
      <c r="E9" s="55" t="s">
        <v>352</v>
      </c>
    </row>
    <row r="10" spans="2:5" ht="43.2" customHeight="1" x14ac:dyDescent="0.3">
      <c r="B10" s="12" t="s">
        <v>353</v>
      </c>
      <c r="C10" s="15">
        <v>30</v>
      </c>
      <c r="D10" s="32">
        <v>12</v>
      </c>
      <c r="E10" s="55" t="s">
        <v>354</v>
      </c>
    </row>
    <row r="11" spans="2:5" ht="43.2" customHeight="1" x14ac:dyDescent="0.3">
      <c r="B11" s="11" t="s">
        <v>355</v>
      </c>
      <c r="C11" s="15">
        <v>30</v>
      </c>
      <c r="D11" s="32">
        <v>16</v>
      </c>
      <c r="E11" s="55" t="s">
        <v>356</v>
      </c>
    </row>
    <row r="12" spans="2:5" ht="43.2" customHeight="1" x14ac:dyDescent="0.3">
      <c r="B12" s="12" t="s">
        <v>357</v>
      </c>
      <c r="C12" s="15">
        <v>31</v>
      </c>
      <c r="D12" s="32">
        <v>20</v>
      </c>
      <c r="E12" s="55" t="s">
        <v>358</v>
      </c>
    </row>
    <row r="13" spans="2:5" ht="43.2" customHeight="1" x14ac:dyDescent="0.3">
      <c r="B13" s="11" t="s">
        <v>359</v>
      </c>
      <c r="C13" s="15">
        <v>29</v>
      </c>
      <c r="D13" s="32">
        <v>25</v>
      </c>
      <c r="E13" s="55" t="s">
        <v>360</v>
      </c>
    </row>
    <row r="14" spans="2:5" ht="43.2" customHeight="1" x14ac:dyDescent="0.3">
      <c r="B14" s="12" t="s">
        <v>361</v>
      </c>
      <c r="C14" s="15">
        <v>30</v>
      </c>
      <c r="D14" s="32">
        <v>31</v>
      </c>
      <c r="E14" s="55" t="s">
        <v>362</v>
      </c>
    </row>
    <row r="17" spans="2:5" ht="7.5" customHeight="1" x14ac:dyDescent="0.3"/>
    <row r="18" spans="2:5" ht="21.75" customHeight="1" x14ac:dyDescent="0.3">
      <c r="B18" s="76" t="s">
        <v>363</v>
      </c>
      <c r="C18" s="66"/>
      <c r="D18" s="66"/>
      <c r="E18" s="66"/>
    </row>
    <row r="19" spans="2:5" ht="21.75" customHeight="1" x14ac:dyDescent="0.3">
      <c r="B19" s="8" t="s">
        <v>364</v>
      </c>
      <c r="C19" s="21" t="s">
        <v>365</v>
      </c>
    </row>
    <row r="20" spans="2:5" ht="21.75" customHeight="1" x14ac:dyDescent="0.3">
      <c r="B20" s="8" t="s">
        <v>366</v>
      </c>
      <c r="C20" s="21" t="s">
        <v>367</v>
      </c>
    </row>
    <row r="21" spans="2:5" ht="21.75" customHeight="1" x14ac:dyDescent="0.3">
      <c r="B21" s="8" t="s">
        <v>368</v>
      </c>
      <c r="C21" s="22" t="s">
        <v>369</v>
      </c>
    </row>
    <row r="22" spans="2:5" ht="7.5" customHeight="1" x14ac:dyDescent="0.3"/>
    <row r="23" spans="2:5" ht="21.75" customHeight="1" x14ac:dyDescent="0.3">
      <c r="B23" s="70" t="s">
        <v>22</v>
      </c>
      <c r="C23" s="66"/>
      <c r="D23" s="66"/>
      <c r="E23" s="66"/>
    </row>
    <row r="24" spans="2:5" ht="21.75" customHeight="1" x14ac:dyDescent="0.3">
      <c r="B24" s="62" t="s">
        <v>370</v>
      </c>
      <c r="C24" s="63"/>
      <c r="D24" s="63"/>
      <c r="E24" s="64"/>
    </row>
    <row r="25" spans="2:5" ht="57" customHeight="1" x14ac:dyDescent="0.3">
      <c r="B25" s="56" t="s">
        <v>371</v>
      </c>
      <c r="C25" s="57"/>
      <c r="D25" s="57"/>
      <c r="E25" s="58"/>
    </row>
    <row r="26" spans="2:5" ht="15" customHeight="1" x14ac:dyDescent="0.3">
      <c r="B26" s="59"/>
      <c r="C26" s="60"/>
      <c r="D26" s="60"/>
      <c r="E26" s="61"/>
    </row>
    <row r="27" spans="2:5" ht="21.75" customHeight="1" x14ac:dyDescent="0.3">
      <c r="B27" s="62" t="s">
        <v>372</v>
      </c>
      <c r="C27" s="63"/>
      <c r="D27" s="63"/>
      <c r="E27" s="64"/>
    </row>
    <row r="28" spans="2:5" ht="46.8" customHeight="1" x14ac:dyDescent="0.3">
      <c r="B28" s="56" t="s">
        <v>373</v>
      </c>
      <c r="C28" s="57"/>
      <c r="D28" s="57"/>
      <c r="E28" s="58"/>
    </row>
    <row r="29" spans="2:5" ht="15" customHeight="1" x14ac:dyDescent="0.3">
      <c r="B29" s="59"/>
      <c r="C29" s="60"/>
      <c r="D29" s="60"/>
      <c r="E29" s="61"/>
    </row>
    <row r="30" spans="2:5" ht="21.75" customHeight="1" x14ac:dyDescent="0.3">
      <c r="B30" s="62" t="s">
        <v>374</v>
      </c>
      <c r="C30" s="63"/>
      <c r="D30" s="63"/>
      <c r="E30" s="64"/>
    </row>
    <row r="31" spans="2:5" ht="48.6" customHeight="1" x14ac:dyDescent="0.3">
      <c r="B31" s="56" t="s">
        <v>375</v>
      </c>
      <c r="C31" s="57"/>
      <c r="D31" s="57"/>
      <c r="E31" s="58"/>
    </row>
    <row r="32" spans="2:5" ht="15" customHeight="1" x14ac:dyDescent="0.3">
      <c r="B32" s="59"/>
      <c r="C32" s="60"/>
      <c r="D32" s="60"/>
      <c r="E32" s="61"/>
    </row>
    <row r="33" spans="2:5" ht="6" customHeight="1" x14ac:dyDescent="0.3"/>
    <row r="34" spans="2:5" ht="51.75" customHeight="1" x14ac:dyDescent="0.3">
      <c r="B34" s="79" t="s">
        <v>376</v>
      </c>
      <c r="C34" s="63"/>
      <c r="D34" s="63"/>
      <c r="E34" s="64"/>
    </row>
  </sheetData>
  <mergeCells count="12">
    <mergeCell ref="B34:E34"/>
    <mergeCell ref="B3:E3"/>
    <mergeCell ref="B28:E29"/>
    <mergeCell ref="B23:E23"/>
    <mergeCell ref="B27:E27"/>
    <mergeCell ref="B1:E1"/>
    <mergeCell ref="B31:E32"/>
    <mergeCell ref="B18:E18"/>
    <mergeCell ref="B4:E4"/>
    <mergeCell ref="B30:E30"/>
    <mergeCell ref="B24:E24"/>
    <mergeCell ref="B25:E26"/>
  </mergeCells>
  <pageMargins left="0.75" right="0.75" top="1" bottom="1" header="0.511811023622047" footer="0.511811023622047"/>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79998168889431442"/>
  </sheetPr>
  <dimension ref="B1:M52"/>
  <sheetViews>
    <sheetView showGridLines="0" zoomScaleNormal="100" workbookViewId="0">
      <selection activeCell="Q19" sqref="Q19"/>
    </sheetView>
  </sheetViews>
  <sheetFormatPr defaultColWidth="8.6640625" defaultRowHeight="14.4" x14ac:dyDescent="0.3"/>
  <cols>
    <col min="1" max="1" width="3" customWidth="1"/>
    <col min="2" max="2" width="24" customWidth="1"/>
    <col min="3" max="3" width="26.44140625" customWidth="1"/>
    <col min="4" max="4" width="6" customWidth="1"/>
    <col min="5" max="5" width="41.5546875" customWidth="1"/>
    <col min="6" max="6" width="19.44140625" customWidth="1"/>
  </cols>
  <sheetData>
    <row r="1" spans="2:6" ht="27.75" customHeight="1" x14ac:dyDescent="0.3">
      <c r="B1" s="65" t="s">
        <v>377</v>
      </c>
      <c r="C1" s="66"/>
      <c r="D1" s="66"/>
      <c r="E1" s="66"/>
      <c r="F1" s="66"/>
    </row>
    <row r="2" spans="2:6" ht="6" customHeight="1" x14ac:dyDescent="0.3"/>
    <row r="3" spans="2:6" ht="21.75" customHeight="1" x14ac:dyDescent="0.3">
      <c r="B3" s="71" t="s">
        <v>378</v>
      </c>
      <c r="C3" s="66"/>
      <c r="D3" s="66"/>
      <c r="E3" s="66"/>
      <c r="F3" s="66"/>
    </row>
    <row r="4" spans="2:6" ht="51.75" customHeight="1" x14ac:dyDescent="0.3">
      <c r="B4" s="83" t="s">
        <v>379</v>
      </c>
      <c r="C4" s="66"/>
      <c r="D4" s="66"/>
      <c r="E4" s="66"/>
      <c r="F4" s="66"/>
    </row>
    <row r="5" spans="2:6" ht="6" customHeight="1" x14ac:dyDescent="0.3"/>
    <row r="6" spans="2:6" ht="18" customHeight="1" thickBot="1" x14ac:dyDescent="0.35">
      <c r="B6" s="88" t="s">
        <v>380</v>
      </c>
      <c r="C6" s="66"/>
      <c r="E6" s="88" t="s">
        <v>381</v>
      </c>
      <c r="F6" s="66"/>
    </row>
    <row r="7" spans="2:6" ht="27.75" customHeight="1" x14ac:dyDescent="0.3">
      <c r="B7" s="86" t="s">
        <v>382</v>
      </c>
      <c r="C7" s="87"/>
      <c r="E7" s="86" t="s">
        <v>383</v>
      </c>
      <c r="F7" s="87"/>
    </row>
    <row r="8" spans="2:6" ht="15.75" customHeight="1" thickBot="1" x14ac:dyDescent="0.35">
      <c r="B8" s="84" t="s">
        <v>384</v>
      </c>
      <c r="C8" s="85"/>
      <c r="E8" s="84" t="s">
        <v>385</v>
      </c>
      <c r="F8" s="85"/>
    </row>
    <row r="10" spans="2:6" ht="18" customHeight="1" thickBot="1" x14ac:dyDescent="0.35">
      <c r="B10" s="88" t="s">
        <v>29</v>
      </c>
      <c r="C10" s="66"/>
      <c r="E10" s="88" t="s">
        <v>34</v>
      </c>
      <c r="F10" s="66"/>
    </row>
    <row r="11" spans="2:6" ht="27.75" customHeight="1" x14ac:dyDescent="0.3">
      <c r="B11" s="86" t="s">
        <v>386</v>
      </c>
      <c r="C11" s="87"/>
      <c r="E11" s="86" t="s">
        <v>387</v>
      </c>
      <c r="F11" s="87"/>
    </row>
    <row r="12" spans="2:6" ht="15.75" customHeight="1" thickBot="1" x14ac:dyDescent="0.35">
      <c r="B12" s="84" t="s">
        <v>388</v>
      </c>
      <c r="C12" s="85"/>
      <c r="E12" s="84" t="s">
        <v>389</v>
      </c>
      <c r="F12" s="85"/>
    </row>
    <row r="14" spans="2:6" ht="18" customHeight="1" thickBot="1" x14ac:dyDescent="0.35">
      <c r="B14" s="88" t="s">
        <v>32</v>
      </c>
      <c r="C14" s="66"/>
      <c r="E14" s="88" t="s">
        <v>390</v>
      </c>
      <c r="F14" s="66"/>
    </row>
    <row r="15" spans="2:6" ht="27.75" customHeight="1" x14ac:dyDescent="0.3">
      <c r="B15" s="86" t="s">
        <v>391</v>
      </c>
      <c r="C15" s="87"/>
      <c r="E15" s="86" t="s">
        <v>392</v>
      </c>
      <c r="F15" s="87"/>
    </row>
    <row r="16" spans="2:6" ht="15.75" customHeight="1" thickBot="1" x14ac:dyDescent="0.35">
      <c r="B16" s="84" t="s">
        <v>393</v>
      </c>
      <c r="C16" s="85"/>
      <c r="E16" s="84" t="s">
        <v>394</v>
      </c>
      <c r="F16" s="85"/>
    </row>
    <row r="18" spans="2:13" ht="18" customHeight="1" thickBot="1" x14ac:dyDescent="0.35">
      <c r="B18" s="88" t="s">
        <v>35</v>
      </c>
      <c r="C18" s="66"/>
      <c r="E18" s="88" t="s">
        <v>395</v>
      </c>
      <c r="F18" s="66"/>
      <c r="H18" s="89" t="s">
        <v>396</v>
      </c>
      <c r="I18" s="75"/>
      <c r="J18" s="75"/>
      <c r="K18" s="75"/>
      <c r="L18" s="75"/>
      <c r="M18" s="75"/>
    </row>
    <row r="19" spans="2:13" ht="27.75" customHeight="1" x14ac:dyDescent="0.3">
      <c r="B19" s="86" t="s">
        <v>397</v>
      </c>
      <c r="C19" s="87"/>
      <c r="E19" s="86" t="s">
        <v>398</v>
      </c>
      <c r="F19" s="87"/>
      <c r="H19" s="2" t="s">
        <v>399</v>
      </c>
      <c r="I19" s="2" t="s">
        <v>400</v>
      </c>
      <c r="J19" s="2" t="s">
        <v>401</v>
      </c>
      <c r="K19" s="2" t="s">
        <v>402</v>
      </c>
      <c r="L19" s="2" t="s">
        <v>403</v>
      </c>
      <c r="M19" s="2" t="s">
        <v>404</v>
      </c>
    </row>
    <row r="20" spans="2:13" ht="15.75" customHeight="1" thickBot="1" x14ac:dyDescent="0.35">
      <c r="B20" s="84" t="s">
        <v>405</v>
      </c>
      <c r="C20" s="85"/>
      <c r="E20" s="84" t="s">
        <v>406</v>
      </c>
      <c r="F20" s="85"/>
      <c r="H20" s="33">
        <v>12</v>
      </c>
      <c r="I20" s="33">
        <v>10</v>
      </c>
      <c r="J20" s="33">
        <v>9</v>
      </c>
      <c r="K20" s="33">
        <v>8</v>
      </c>
      <c r="L20" s="33">
        <v>7</v>
      </c>
      <c r="M20" s="33">
        <v>7</v>
      </c>
    </row>
    <row r="22" spans="2:13" ht="18" customHeight="1" thickBot="1" x14ac:dyDescent="0.35">
      <c r="B22" s="88" t="s">
        <v>407</v>
      </c>
      <c r="C22" s="66"/>
      <c r="E22" s="88" t="s">
        <v>408</v>
      </c>
      <c r="F22" s="66"/>
    </row>
    <row r="23" spans="2:13" ht="27.75" customHeight="1" x14ac:dyDescent="0.3">
      <c r="B23" s="86" t="s">
        <v>409</v>
      </c>
      <c r="C23" s="87"/>
      <c r="E23" s="86" t="s">
        <v>410</v>
      </c>
      <c r="F23" s="87"/>
    </row>
    <row r="24" spans="2:13" ht="15.75" customHeight="1" thickBot="1" x14ac:dyDescent="0.35">
      <c r="B24" s="84" t="s">
        <v>411</v>
      </c>
      <c r="C24" s="85"/>
      <c r="E24" s="84" t="s">
        <v>412</v>
      </c>
      <c r="F24" s="85"/>
    </row>
    <row r="26" spans="2:13" ht="7.5" customHeight="1" x14ac:dyDescent="0.3"/>
    <row r="27" spans="2:13" ht="21.75" customHeight="1" x14ac:dyDescent="0.3">
      <c r="B27" s="78" t="s">
        <v>413</v>
      </c>
      <c r="C27" s="66"/>
      <c r="D27" s="66"/>
      <c r="E27" s="66"/>
    </row>
    <row r="28" spans="2:13" ht="21.75" customHeight="1" x14ac:dyDescent="0.3">
      <c r="B28" s="62" t="s">
        <v>414</v>
      </c>
      <c r="C28" s="63"/>
      <c r="D28" s="63"/>
      <c r="E28" s="64"/>
    </row>
    <row r="29" spans="2:13" ht="100.05" customHeight="1" x14ac:dyDescent="0.3">
      <c r="B29" s="56" t="s">
        <v>415</v>
      </c>
      <c r="C29" s="57"/>
      <c r="D29" s="57"/>
      <c r="E29" s="58"/>
    </row>
    <row r="30" spans="2:13" ht="15" customHeight="1" x14ac:dyDescent="0.3">
      <c r="B30" s="59"/>
      <c r="C30" s="60"/>
      <c r="D30" s="60"/>
      <c r="E30" s="61"/>
    </row>
    <row r="31" spans="2:13" ht="21.75" customHeight="1" x14ac:dyDescent="0.3">
      <c r="B31" s="62" t="s">
        <v>416</v>
      </c>
      <c r="C31" s="63"/>
      <c r="D31" s="63"/>
      <c r="E31" s="64"/>
    </row>
    <row r="32" spans="2:13" ht="100.05" customHeight="1" x14ac:dyDescent="0.3">
      <c r="B32" s="56" t="s">
        <v>417</v>
      </c>
      <c r="C32" s="57"/>
      <c r="D32" s="57"/>
      <c r="E32" s="58"/>
    </row>
    <row r="33" spans="2:5" ht="15" customHeight="1" x14ac:dyDescent="0.3">
      <c r="B33" s="59"/>
      <c r="C33" s="60"/>
      <c r="D33" s="60"/>
      <c r="E33" s="61"/>
    </row>
    <row r="34" spans="2:5" ht="21.75" customHeight="1" x14ac:dyDescent="0.3">
      <c r="B34" s="62" t="s">
        <v>418</v>
      </c>
      <c r="C34" s="63"/>
      <c r="D34" s="63"/>
      <c r="E34" s="64"/>
    </row>
    <row r="35" spans="2:5" ht="100.05" customHeight="1" x14ac:dyDescent="0.3">
      <c r="B35" s="56" t="s">
        <v>419</v>
      </c>
      <c r="C35" s="57"/>
      <c r="D35" s="57"/>
      <c r="E35" s="58"/>
    </row>
    <row r="36" spans="2:5" ht="15" customHeight="1" x14ac:dyDescent="0.3">
      <c r="B36" s="59"/>
      <c r="C36" s="60"/>
      <c r="D36" s="60"/>
      <c r="E36" s="61"/>
    </row>
    <row r="37" spans="2:5" ht="21.75" customHeight="1" x14ac:dyDescent="0.3">
      <c r="B37" s="62" t="s">
        <v>420</v>
      </c>
      <c r="C37" s="63"/>
      <c r="D37" s="63"/>
      <c r="E37" s="64"/>
    </row>
    <row r="38" spans="2:5" ht="100.05" customHeight="1" x14ac:dyDescent="0.3">
      <c r="B38" s="56" t="s">
        <v>421</v>
      </c>
      <c r="C38" s="57"/>
      <c r="D38" s="57"/>
      <c r="E38" s="58"/>
    </row>
    <row r="39" spans="2:5" ht="15" customHeight="1" x14ac:dyDescent="0.3">
      <c r="B39" s="59"/>
      <c r="C39" s="60"/>
      <c r="D39" s="60"/>
      <c r="E39" s="61"/>
    </row>
    <row r="40" spans="2:5" ht="21.75" customHeight="1" x14ac:dyDescent="0.3">
      <c r="B40" s="62" t="s">
        <v>422</v>
      </c>
      <c r="C40" s="63"/>
      <c r="D40" s="63"/>
      <c r="E40" s="64"/>
    </row>
    <row r="41" spans="2:5" ht="100.05" customHeight="1" x14ac:dyDescent="0.3">
      <c r="B41" s="56" t="s">
        <v>423</v>
      </c>
      <c r="C41" s="57"/>
      <c r="D41" s="57"/>
      <c r="E41" s="58"/>
    </row>
    <row r="42" spans="2:5" ht="15" customHeight="1" x14ac:dyDescent="0.3">
      <c r="B42" s="59"/>
      <c r="C42" s="60"/>
      <c r="D42" s="60"/>
      <c r="E42" s="61"/>
    </row>
    <row r="43" spans="2:5" ht="21.75" customHeight="1" x14ac:dyDescent="0.3">
      <c r="B43" s="62" t="s">
        <v>424</v>
      </c>
      <c r="C43" s="63"/>
      <c r="D43" s="63"/>
      <c r="E43" s="64"/>
    </row>
    <row r="44" spans="2:5" ht="100.05" customHeight="1" x14ac:dyDescent="0.3">
      <c r="B44" s="56" t="s">
        <v>425</v>
      </c>
      <c r="C44" s="57"/>
      <c r="D44" s="57"/>
      <c r="E44" s="58"/>
    </row>
    <row r="45" spans="2:5" ht="15" customHeight="1" x14ac:dyDescent="0.3">
      <c r="B45" s="59"/>
      <c r="C45" s="60"/>
      <c r="D45" s="60"/>
      <c r="E45" s="61"/>
    </row>
    <row r="46" spans="2:5" ht="21.75" customHeight="1" x14ac:dyDescent="0.3">
      <c r="B46" s="62" t="s">
        <v>426</v>
      </c>
      <c r="C46" s="63"/>
      <c r="D46" s="63"/>
      <c r="E46" s="64"/>
    </row>
    <row r="47" spans="2:5" ht="100.05" customHeight="1" x14ac:dyDescent="0.3">
      <c r="B47" s="56" t="s">
        <v>427</v>
      </c>
      <c r="C47" s="57"/>
      <c r="D47" s="57"/>
      <c r="E47" s="58"/>
    </row>
    <row r="48" spans="2:5" ht="15" customHeight="1" x14ac:dyDescent="0.3">
      <c r="B48" s="59"/>
      <c r="C48" s="60"/>
      <c r="D48" s="60"/>
      <c r="E48" s="61"/>
    </row>
    <row r="49" spans="2:5" ht="21.75" customHeight="1" x14ac:dyDescent="0.3">
      <c r="B49" s="62" t="s">
        <v>428</v>
      </c>
      <c r="C49" s="63"/>
      <c r="D49" s="63"/>
      <c r="E49" s="64"/>
    </row>
    <row r="50" spans="2:5" ht="100.05" customHeight="1" x14ac:dyDescent="0.3">
      <c r="B50" s="56" t="s">
        <v>429</v>
      </c>
      <c r="C50" s="57"/>
      <c r="D50" s="57"/>
      <c r="E50" s="58"/>
    </row>
    <row r="51" spans="2:5" ht="15" customHeight="1" x14ac:dyDescent="0.3">
      <c r="B51" s="59"/>
      <c r="C51" s="60"/>
      <c r="D51" s="60"/>
      <c r="E51" s="61"/>
    </row>
    <row r="52" spans="2:5" ht="6" customHeight="1" x14ac:dyDescent="0.3"/>
  </sheetData>
  <mergeCells count="51">
    <mergeCell ref="B50:E51"/>
    <mergeCell ref="B34:E34"/>
    <mergeCell ref="H18:M18"/>
    <mergeCell ref="B19:C19"/>
    <mergeCell ref="E11:F11"/>
    <mergeCell ref="B10:C10"/>
    <mergeCell ref="B32:E33"/>
    <mergeCell ref="B24:C24"/>
    <mergeCell ref="B15:C15"/>
    <mergeCell ref="E16:F16"/>
    <mergeCell ref="E18:F18"/>
    <mergeCell ref="B20:C20"/>
    <mergeCell ref="E22:F22"/>
    <mergeCell ref="B1:F1"/>
    <mergeCell ref="B8:C8"/>
    <mergeCell ref="B46:E46"/>
    <mergeCell ref="B31:E31"/>
    <mergeCell ref="B44:E45"/>
    <mergeCell ref="B27:E27"/>
    <mergeCell ref="E6:F6"/>
    <mergeCell ref="E15:F15"/>
    <mergeCell ref="B43:E43"/>
    <mergeCell ref="B6:C6"/>
    <mergeCell ref="E7:F7"/>
    <mergeCell ref="B41:E42"/>
    <mergeCell ref="B35:E36"/>
    <mergeCell ref="B3:F3"/>
    <mergeCell ref="B28:E28"/>
    <mergeCell ref="E23:F23"/>
    <mergeCell ref="B22:C22"/>
    <mergeCell ref="E14:F14"/>
    <mergeCell ref="B18:C18"/>
    <mergeCell ref="E8:F8"/>
    <mergeCell ref="B12:C12"/>
    <mergeCell ref="E20:F20"/>
    <mergeCell ref="B11:C11"/>
    <mergeCell ref="E10:F10"/>
    <mergeCell ref="E19:F19"/>
    <mergeCell ref="B23:C23"/>
    <mergeCell ref="B14:C14"/>
    <mergeCell ref="B4:F4"/>
    <mergeCell ref="E12:F12"/>
    <mergeCell ref="B40:E40"/>
    <mergeCell ref="B16:C16"/>
    <mergeCell ref="B49:E49"/>
    <mergeCell ref="B7:C7"/>
    <mergeCell ref="B47:E48"/>
    <mergeCell ref="E24:F24"/>
    <mergeCell ref="B37:E37"/>
    <mergeCell ref="B38:E39"/>
    <mergeCell ref="B29:E30"/>
  </mergeCells>
  <pageMargins left="0.75" right="0.75" top="1" bottom="1"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vt:i4>
      </vt:variant>
    </vt:vector>
  </HeadingPairs>
  <TitlesOfParts>
    <vt:vector size="12" baseType="lpstr">
      <vt:lpstr>Ex1 - Dado Indicador Metrica KP</vt:lpstr>
      <vt:lpstr>Ex2 - Qualidade dos Dados</vt:lpstr>
      <vt:lpstr>Ex3 - Throughput e Capacidade</vt:lpstr>
      <vt:lpstr>Ex4 - Lead Time e Percentis</vt:lpstr>
      <vt:lpstr>Ex5 - Cycle Time x Lead Time</vt:lpstr>
      <vt:lpstr>Ex6 - Flow Efficiency</vt:lpstr>
      <vt:lpstr>Ex7 - WIP e Aging WIP</vt:lpstr>
      <vt:lpstr>Ex08 - Velocity e Carga Falha</vt:lpstr>
      <vt:lpstr>Ex09 - Dashboard Integrado</vt:lpstr>
      <vt:lpstr>Ex10 - Decisao Executiva</vt:lpstr>
      <vt:lpstr>Ex11 - Storytelling dos Dados</vt:lpstr>
      <vt:lpstr>Selecione_aqui_sua_resposta...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CRISTIANE LEITE GONCALVES</cp:lastModifiedBy>
  <cp:revision>2</cp:revision>
  <dcterms:created xsi:type="dcterms:W3CDTF">2026-05-29T15:03:43Z</dcterms:created>
  <dcterms:modified xsi:type="dcterms:W3CDTF">2026-05-29T20:10:26Z</dcterms:modified>
  <dc:language>en-US</dc:language>
</cp:coreProperties>
</file>